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20055" windowHeight="6030" activeTab="2"/>
  </bookViews>
  <sheets>
    <sheet name="1 квартал" sheetId="1" r:id="rId1"/>
    <sheet name="2 квартал" sheetId="2" r:id="rId2"/>
    <sheet name="3 квартал" sheetId="3" r:id="rId3"/>
  </sheets>
  <definedNames>
    <definedName name="_xlnm.Print_Area" localSheetId="0">'1 квартал'!$A$1:$G$66</definedName>
    <definedName name="_xlnm.Print_Area" localSheetId="2">'3 квартал'!$A$1:$G$66</definedName>
  </definedNames>
  <calcPr fullCalcOnLoad="1"/>
</workbook>
</file>

<file path=xl/sharedStrings.xml><?xml version="1.0" encoding="utf-8"?>
<sst xmlns="http://schemas.openxmlformats.org/spreadsheetml/2006/main" count="356" uniqueCount="116">
  <si>
    <t>ЖИЛИЩНО-КОММУНАЛЬНОЕ ХОЗЯЙСТВО</t>
  </si>
  <si>
    <t xml:space="preserve">КУЛЬТУРА, КИНЕМАТОГРАФИЯ </t>
  </si>
  <si>
    <t>ОБРАЗОВАНИЕ</t>
  </si>
  <si>
    <t>Источники доходов</t>
  </si>
  <si>
    <t>ДОХОДЫ</t>
  </si>
  <si>
    <t>НАЛОГОВЫЕ И НЕНАЛОГОВЫЕ ДОХОДЫ</t>
  </si>
  <si>
    <t>ШТРАФЫ, САНКЦИИ, ВОЗМЕЩЕНИЕ УЩЕРБА</t>
  </si>
  <si>
    <t>БЕЗВОЗМЕЗДНЫЕ ПОСТУПЛЕНИЯ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</si>
  <si>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</si>
  <si>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</si>
  <si>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</si>
  <si>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</si>
  <si>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</si>
  <si>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</si>
  <si>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</si>
  <si>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</si>
  <si>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</si>
  <si>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</si>
  <si>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</si>
  <si>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</si>
  <si>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</si>
  <si>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</si>
  <si>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</si>
  <si>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</si>
  <si>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</si>
  <si>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</si>
  <si>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</si>
  <si>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</si>
  <si>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</si>
  <si>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</si>
  <si>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</si>
  <si>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</si>
  <si>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</si>
  <si>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08 00</t>
  </si>
  <si>
    <t>10 00</t>
  </si>
  <si>
    <t>Охрана семьи и детства</t>
  </si>
  <si>
    <t>10 04</t>
  </si>
  <si>
    <t>СРЕДСТВА МАССОВОЙ ИНФОРМАЦИИ</t>
  </si>
  <si>
    <t>12 00</t>
  </si>
  <si>
    <t>Культура</t>
  </si>
  <si>
    <t>Периодическая печать и издательства</t>
  </si>
  <si>
    <t>12 02</t>
  </si>
  <si>
    <t>Другие вопросы в области образования</t>
  </si>
  <si>
    <t>ОХРАНА ОКРУЖАЮЩЕЙ СРЕДЫ</t>
  </si>
  <si>
    <t>06 05</t>
  </si>
  <si>
    <t>06 00</t>
  </si>
  <si>
    <t>РАСХОДЫ</t>
  </si>
  <si>
    <t>10 03</t>
  </si>
  <si>
    <t>ПРОЧИЕ НЕНАЛОГОВЫЕ ДОХОДЫ</t>
  </si>
  <si>
    <t>03 10</t>
  </si>
  <si>
    <t>УТВЕРЖДАЮ</t>
  </si>
  <si>
    <t>Глава Местной администрации</t>
  </si>
  <si>
    <t>внутригородского муниципального образования</t>
  </si>
  <si>
    <t>Санкт-Петербурга муниципальный округ</t>
  </si>
  <si>
    <t xml:space="preserve">Васильевский </t>
  </si>
  <si>
    <t>Д.В. Иванов</t>
  </si>
  <si>
    <t>Наименование показателей</t>
  </si>
  <si>
    <t xml:space="preserve">Отклонение +/- (тыс. руб.)  </t>
  </si>
  <si>
    <t>Примечание</t>
  </si>
  <si>
    <t>Профицит (+), дефицит (-) бюджета</t>
  </si>
  <si>
    <t>Остаток бюджетных средств на счете бюджета МО на 01.01.2022 года</t>
  </si>
  <si>
    <t>КБК доходов</t>
  </si>
  <si>
    <t>Доля от общей суммы доходов на 2021  год (%)</t>
  </si>
  <si>
    <t xml:space="preserve">темп роста </t>
  </si>
  <si>
    <t>1 00 00</t>
  </si>
  <si>
    <t>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</si>
  <si>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</si>
  <si>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</si>
  <si>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</t>
  </si>
  <si>
    <t>НЕНАЛОГОВЫЕ ДОХОДЫ</t>
  </si>
  <si>
    <t>ДОХОДЫ ОТ ОКАЗАНИЯ ПЛАТНЫХ УСЛУГ И КОМПЕНСАЦИИ ЗАТРАТ ГОСУДАРСТВА</t>
  </si>
  <si>
    <t>1 13 00</t>
  </si>
  <si>
    <t>1 16 00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</si>
  <si>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</si>
  <si>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</t>
  </si>
  <si>
    <t>Платежи в целях возмещения причиненного ущерба (убытков)</t>
  </si>
  <si>
    <t>1 16 10</t>
  </si>
  <si>
    <t>1 17 00</t>
  </si>
  <si>
    <t>Прочие неналоговые доходы</t>
  </si>
  <si>
    <t>1 17 05</t>
  </si>
  <si>
    <t>2 00 00</t>
  </si>
  <si>
    <t>Дотации бюджетам бюджетной системы Российской Федерации</t>
  </si>
  <si>
    <t>2 02 10</t>
  </si>
  <si>
    <t>Субсидии бюджетам бюджетной системы Российской Федерации (межбюджетные субсидии)</t>
  </si>
  <si>
    <t xml:space="preserve"> 2 02 20</t>
  </si>
  <si>
    <t>Субвенции бюджетам бюджетной системы Российской Федерации</t>
  </si>
  <si>
    <t xml:space="preserve"> 2 02 30</t>
  </si>
  <si>
    <t>Собственные доходы (без штрафов)</t>
  </si>
  <si>
    <t>НАИМЕНОВАНИЕ     СТАТЕЙ</t>
  </si>
  <si>
    <t>Код раздела/ подраздела</t>
  </si>
  <si>
    <t>Доля от общей суммы расходов на 2021  год (%)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</si>
  <si>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</si>
  <si>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 чрезвычайных ситуаций природного и техногенного характера, гражданская оборона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</si>
  <si>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</si>
  <si>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07 09</t>
  </si>
  <si>
    <t>08 01</t>
  </si>
  <si>
    <t>СОЦИАЛЬНАЯ ПОЛИТИКА</t>
  </si>
  <si>
    <t>Пенсионное обеспечение</t>
  </si>
  <si>
    <t>Итого</t>
  </si>
  <si>
    <t xml:space="preserve">Начальник ФЭС </t>
  </si>
  <si>
    <t>Иванов И.А.</t>
  </si>
  <si>
    <t>Основные параметры бюджета на 2023 год</t>
  </si>
  <si>
    <t xml:space="preserve">Текущий финансовый 2023 год (тыс. руб.)         </t>
  </si>
  <si>
    <t>Отклонение +/- 2023/2022 (% )</t>
  </si>
  <si>
    <t>Остаток бюджетных средств на счете бюджета МО на 01.01.2023 года</t>
  </si>
  <si>
    <t>Аналитическая справка по объему поступления доходов в бюджет за 1 квартал 2023 года</t>
  </si>
  <si>
    <t xml:space="preserve">Предыдущий финансовый 2022 год (тыс. руб.)    </t>
  </si>
  <si>
    <t>Аналитическая справка распределения бюджетных ассигнований по расходам бюджета за 1 квартал  2023 года</t>
  </si>
  <si>
    <t>Отчет за 1 квартал 2023 года</t>
  </si>
  <si>
    <t>Отчет за 1 полугодие 2023 года</t>
  </si>
  <si>
    <t>Аналитическая справка по объему поступления доходов в бюджет за 1 полугодие 2023 года</t>
  </si>
  <si>
    <t>Аналитическая справка распределения бюджетных ассигнований по расходам бюджета за 1 полугодие  2023 года</t>
  </si>
  <si>
    <t>Предыдущий финансовый 2022 год (тыс. руб.)</t>
  </si>
  <si>
    <t>Отчет за 9 месяцев 2023 года</t>
  </si>
  <si>
    <t>Аналитическая справка по объему поступления доходов в бюджет за 9 месяцев 2023 года</t>
  </si>
  <si>
    <t>Аналитическая справка распределения бюджетных ассигнований по расходам бюджета за 9 месяцев  2023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</si>
</sst>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000000"/>
    <numFmt numFmtId="185" formatCode="#,##0.0"/>
    <numFmt numFmtId="186" formatCode="0.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5" fontId="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185" fontId="6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85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 wrapText="1"/>
    </xf>
    <xf numFmtId="185" fontId="6" fillId="33" borderId="10" xfId="0" applyNumberFormat="1" applyFont="1" applyFill="1" applyBorder="1" applyAlignment="1">
      <alignment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185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7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8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9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0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1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2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3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4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9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0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1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2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3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4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5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6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5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6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7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8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5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6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7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8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7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5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6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0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1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2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2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6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8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6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7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8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9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0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1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2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3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4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3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4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5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6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5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6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7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8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9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0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1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2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1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2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3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4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5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6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7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8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3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4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5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6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7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8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9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0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7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8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9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0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5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6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7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8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9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0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1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2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6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3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4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5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6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5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6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7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8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7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8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9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60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1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2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3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4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9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0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1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2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9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0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1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2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1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2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3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4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5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6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7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8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9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0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1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2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7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8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9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20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7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8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9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40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9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0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1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2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7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8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9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0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1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2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3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4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5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6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7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8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7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8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9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0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1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2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3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4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3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4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5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6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2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7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8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9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0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9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0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1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2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89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0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1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2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1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2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3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4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49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0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1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0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1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2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3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0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1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2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3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4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5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6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7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2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3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4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5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2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3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4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5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4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5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6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7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8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9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0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1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6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7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8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9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0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1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2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3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8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9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0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1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2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3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4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5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6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7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8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9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0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1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2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3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8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9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0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1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2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3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4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5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0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1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2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3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4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5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6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7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6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7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8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9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0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1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2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3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4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5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6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7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6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7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8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9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0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1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2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3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4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5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6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7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8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9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0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1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2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3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4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5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6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7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8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9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0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1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2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3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4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5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6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7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8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9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0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1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6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7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8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9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0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1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2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3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4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5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6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7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8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9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0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1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6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7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8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9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0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1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2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3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8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9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0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1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2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3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4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5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6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7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8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9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0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1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2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3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4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5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6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7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8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9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0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1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2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3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4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5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6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7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8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9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0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1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2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3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4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5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6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7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6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7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8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9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0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1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2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3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4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5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6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7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6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7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8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9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0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1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2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3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8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9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0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1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2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3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4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5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0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1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2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3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4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5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6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7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8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9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0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1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2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3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4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5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0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1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2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3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4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5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6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7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8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9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0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1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2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3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4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5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6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7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8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9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9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5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3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7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8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9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30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1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2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3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4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5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6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7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8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9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0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1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2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3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4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5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6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5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6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7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8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9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0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1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2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7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8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9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0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1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2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3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4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9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0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1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2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3" name="Text Box 59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4" name="Text Box 60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5" name="Text Box 61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6" name="Text Box 6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7" name="Text Box 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8" name="Text Box 3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9" name="Text Box 4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0" name="Text Box 5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1" name="Text Box 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2" name="Text Box 3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3" name="Text Box 4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4" name="Text Box 5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5" name="Text Box 51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6" name="Text Box 5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7" name="Text Box 53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8" name="Text Box 54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5" name="Text Box 59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6" name="Text Box 60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7" name="Text Box 6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8" name="Text Box 6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7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3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4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5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6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" name="Text Box 5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0" name="Text Box 5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1" name="Text Box 5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2" name="Text Box 5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" name="Text Box 59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4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5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6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7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8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9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3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4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5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6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7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8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9" name="Text Box 59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0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1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2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3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4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5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6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7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8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9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0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1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2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3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4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1" name="Text Box 59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2" name="Text Box 60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3" name="Text Box 6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4" name="Text Box 6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7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8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9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0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1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2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3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4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5" name="Text Box 5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6" name="Text Box 5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7" name="Text Box 5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8" name="Text Box 5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29" name="Text Box 59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0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1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2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3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4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5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6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7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8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9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0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1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2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3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4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5" name="Text Box 59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6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7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8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9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0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1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2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3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4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5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6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7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8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9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60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7" name="Text Box 59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8" name="Text Box 60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9" name="Text Box 6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80" name="Text Box 6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3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4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5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6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7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8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9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0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1" name="Text Box 5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2" name="Text Box 5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3" name="Text Box 5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4" name="Text Box 5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7" name="Text Box 59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8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9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0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1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2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3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4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5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6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7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8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9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0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1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2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69" name="Text Box 59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0" name="Text Box 60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1" name="Text Box 61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2" name="Text Box 62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5" name="Text Box 2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6" name="Text Box 3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7" name="Text Box 4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8" name="Text Box 5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9" name="Text Box 2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0" name="Text Box 3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1" name="Text Box 4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2" name="Text Box 5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3" name="Text Box 51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4" name="Text Box 52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5" name="Text Box 53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6" name="Text Box 54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7" name="Text Box 59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8" name="Text Box 60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9" name="Text Box 61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0" name="Text Box 62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1" name="Text Box 2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2" name="Text Box 3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3" name="Text Box 4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4" name="Text Box 5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5" name="Text Box 2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6" name="Text Box 3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7" name="Text Box 4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8" name="Text Box 5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9" name="Text Box 51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0" name="Text Box 52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1" name="Text Box 53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2" name="Text Box 54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7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8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9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0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1" name="Text Box 59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2" name="Text Box 60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3" name="Text Box 61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4" name="Text Box 6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3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4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5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6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7" name="Text Box 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8" name="Text Box 3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9" name="Text Box 4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0" name="Text Box 5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1" name="Text Box 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2" name="Text Box 3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3" name="Text Box 4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4" name="Text Box 5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5" name="Text Box 51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6" name="Text Box 5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7" name="Text Box 53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8" name="Text Box 54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9" name="Text Box 59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0" name="Text Box 60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1" name="Text Box 61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2" name="Text Box 6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3" name="Text Box 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4" name="Text Box 3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5" name="Text Box 4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6" name="Text Box 5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7" name="Text Box 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8" name="Text Box 3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9" name="Text Box 4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0" name="Text Box 5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1" name="Text Box 51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2" name="Text Box 5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3" name="Text Box 53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4" name="Text Box 54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5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6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7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8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3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4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5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6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7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8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9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0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7" name="Text Box 59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8" name="Text Box 60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9" name="Text Box 61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0" name="Text Box 6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1" name="Text Box 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2" name="Text Box 3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3" name="Text Box 4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4" name="Text Box 5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5" name="Text Box 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6" name="Text Box 3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7" name="Text Box 4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8" name="Text Box 5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9" name="Text Box 51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0" name="Text Box 52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1" name="Text Box 53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2" name="Text Box 54"/>
        <xdr:cNvSpPr txBox="1">
          <a:spLocks noChangeArrowheads="1"/>
        </xdr:cNvSpPr>
      </xdr:nvSpPr>
      <xdr:spPr>
        <a:xfrm>
          <a:off x="880110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69" name="Text Box 59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0" name="Text Box 60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1" name="Text Box 6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2" name="Text Box 6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5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6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7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8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9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0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1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2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3" name="Text Box 5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4" name="Text Box 5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5" name="Text Box 5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6" name="Text Box 5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7" name="Text Box 59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8" name="Text Box 60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9" name="Text Box 61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0" name="Text Box 6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1" name="Text Box 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2" name="Text Box 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3" name="Text Box 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4" name="Text Box 5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5" name="Text Box 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6" name="Text Box 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7" name="Text Box 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8" name="Text Box 5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9" name="Text Box 51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0" name="Text Box 5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1" name="Text Box 5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2" name="Text Box 5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3" name="Text Box 59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4" name="Text Box 60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5" name="Text Box 61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6" name="Text Box 6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7" name="Text Box 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8" name="Text Box 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9" name="Text Box 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0" name="Text Box 5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1" name="Text Box 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2" name="Text Box 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3" name="Text Box 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4" name="Text Box 5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5" name="Text Box 51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6" name="Text Box 5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7" name="Text Box 5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8" name="Text Box 5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5" name="Text Box 59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6" name="Text Box 60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7" name="Text Box 6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8" name="Text Box 6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7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8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9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60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1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2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3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4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5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6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7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8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9" name="Text Box 5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0" name="Text Box 5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1" name="Text Box 5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2" name="Text Box 5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9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0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1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2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1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2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3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4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5" name="Text Box 59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6" name="Text Box 60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7" name="Text Box 61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8" name="Text Box 6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9" name="Text Box 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0" name="Text Box 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1" name="Text Box 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2" name="Text Box 5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3" name="Text Box 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4" name="Text Box 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5" name="Text Box 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6" name="Text Box 5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7" name="Text Box 51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8" name="Text Box 5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9" name="Text Box 5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20" name="Text Box 5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7" name="Text Box 59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8" name="Text Box 60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9" name="Text Box 6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40" name="Text Box 6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9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0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1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2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3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4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5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6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7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8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9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0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1" name="Text Box 5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2" name="Text Box 5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3" name="Text Box 5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4" name="Text Box 5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5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6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7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8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7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8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9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0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1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2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3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4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3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4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5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6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7" name="Text Box 59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8" name="Text Box 60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9" name="Text Box 61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0" name="Text Box 6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1" name="Text Box 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2" name="Text Box 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3" name="Text Box 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4" name="Text Box 5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5" name="Text Box 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6" name="Text Box 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7" name="Text Box 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8" name="Text Box 5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9" name="Text Box 51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0" name="Text Box 5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1" name="Text Box 5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2" name="Text Box 5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29" name="Text Box 59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0" name="Text Box 60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1" name="Text Box 6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2" name="Text Box 6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5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6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7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8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9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0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1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2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3" name="Text Box 5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4" name="Text Box 5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5" name="Text Box 5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6" name="Text Box 5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7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8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9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0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9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0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1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2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89" name="Text Box 59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0" name="Text Box 60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1" name="Text Box 61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2" name="Text Box 6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3" name="Text Box 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4" name="Text Box 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5" name="Text Box 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6" name="Text Box 5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7" name="Text Box 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8" name="Text Box 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9" name="Text Box 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0" name="Text Box 5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1" name="Text Box 51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2" name="Text Box 5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3" name="Text Box 5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4" name="Text Box 5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1" name="Text Box 59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2" name="Text Box 60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3" name="Text Box 6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4" name="Text Box 6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7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8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9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0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1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2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3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4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5" name="Text Box 5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6" name="Text Box 5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7" name="Text Box 5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8" name="Text Box 5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49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0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1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2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3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4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5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6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7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8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9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0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1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2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3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4" name="Text Box 59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5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6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7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8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9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0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1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2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3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4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5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6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7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8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9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6" name="Text Box 59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7" name="Text Box 60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8" name="Text Box 6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9" name="Text Box 6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2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3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4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5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6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7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8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9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0" name="Text Box 5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1" name="Text Box 5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2" name="Text Box 5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3" name="Text Box 5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4" name="Text Box 59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5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6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7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8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9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0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1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2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3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4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5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6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7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8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9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0" name="Text Box 59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1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2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3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4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5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6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7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8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9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0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1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2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3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4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5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2" name="Text Box 59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3" name="Text Box 60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4" name="Text Box 6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5" name="Text Box 6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4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5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6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7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8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9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0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1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2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3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4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5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6" name="Text Box 5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7" name="Text Box 5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8" name="Text Box 5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9" name="Text Box 5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0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1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2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3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8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9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0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1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2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3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4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5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6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7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8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9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0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1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2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3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8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9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0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1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2" name="Text Box 59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3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4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5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6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7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8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9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0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1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2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3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4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5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6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7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6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7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8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9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0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1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2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3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4" name="Text Box 59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5" name="Text Box 60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6" name="Text Box 61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7" name="Text Box 62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6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7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8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9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0" name="Text Box 2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1" name="Text Box 3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2" name="Text Box 4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3" name="Text Box 5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4" name="Text Box 2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5" name="Text Box 3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6" name="Text Box 4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7" name="Text Box 5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8" name="Text Box 51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9" name="Text Box 52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0" name="Text Box 53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1" name="Text Box 54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2" name="Text Box 59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3" name="Text Box 60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4" name="Text Box 61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5" name="Text Box 62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6" name="Text Box 2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7" name="Text Box 3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8" name="Text Box 4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9" name="Text Box 5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0" name="Text Box 2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1" name="Text Box 3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2" name="Text Box 4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3" name="Text Box 5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4" name="Text Box 51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5" name="Text Box 52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6" name="Text Box 53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7" name="Text Box 54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8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9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0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1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6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7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8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9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0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1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2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3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4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5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6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7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8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9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0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1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6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7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8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9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0" name="Text Box 59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1" name="Text Box 60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2" name="Text Box 6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3" name="Text Box 6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4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5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6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7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8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9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0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1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2" name="Text Box 5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3" name="Text Box 5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4" name="Text Box 5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5" name="Text Box 5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6" name="Text Box 59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7" name="Text Box 60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8" name="Text Box 61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9" name="Text Box 62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0" name="Text Box 2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1" name="Text Box 3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2" name="Text Box 4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3" name="Text Box 5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4" name="Text Box 2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5" name="Text Box 3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6" name="Text Box 4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7" name="Text Box 5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8" name="Text Box 51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9" name="Text Box 52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0" name="Text Box 53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1" name="Text Box 54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2" name="Text Box 59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3" name="Text Box 60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4" name="Text Box 61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5" name="Text Box 6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6" name="Text Box 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7" name="Text Box 3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8" name="Text Box 4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9" name="Text Box 5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0" name="Text Box 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1" name="Text Box 3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2" name="Text Box 4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3" name="Text Box 5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4" name="Text Box 51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5" name="Text Box 5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6" name="Text Box 53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7" name="Text Box 54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6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7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8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9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0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1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2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3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4" name="Text Box 59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5" name="Text Box 60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6" name="Text Box 6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7" name="Text Box 6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6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7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8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9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0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1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2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3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4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5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6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7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8" name="Text Box 5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9" name="Text Box 5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0" name="Text Box 5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1" name="Text Box 5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2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3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4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5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0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1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2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3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4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5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6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7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8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9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0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1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2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3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4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5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0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1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2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3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4" name="Text Box 59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5" name="Text Box 60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6" name="Text Box 61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7" name="Text Box 6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8" name="Text Box 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9" name="Text Box 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0" name="Text Box 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1" name="Text Box 5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2" name="Text Box 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3" name="Text Box 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4" name="Text Box 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5" name="Text Box 5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6" name="Text Box 51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7" name="Text Box 52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8" name="Text Box 53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9" name="Text Box 54"/>
        <xdr:cNvSpPr txBox="1">
          <a:spLocks noChangeArrowheads="1"/>
        </xdr:cNvSpPr>
      </xdr:nvSpPr>
      <xdr:spPr>
        <a:xfrm>
          <a:off x="88011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6" name="Text Box 59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7" name="Text Box 60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8" name="Text Box 6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9" name="Text Box 6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2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3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4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5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6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7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8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9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0" name="Text Box 5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1" name="Text Box 5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2" name="Text Box 5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3" name="Text Box 5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4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5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6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7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8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9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0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1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2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3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4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5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6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7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8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9" name="Text Box 59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0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1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2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3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4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5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6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7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8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9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0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1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2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3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4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1" name="Text Box 59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2" name="Text Box 60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3" name="Text Box 6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4" name="Text Box 6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7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8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9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0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1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2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3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4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5" name="Text Box 5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6" name="Text Box 5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7" name="Text Box 5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8" name="Text Box 5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99" name="Text Box 59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0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1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2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3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4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5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6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7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8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9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0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1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2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3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4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5" name="Text Box 59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6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7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8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9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0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1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2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3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4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5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6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7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8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9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0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7" name="Text Box 59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8" name="Text Box 60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9" name="Text Box 6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50" name="Text Box 6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3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4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5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6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7" name="Text Box 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8" name="Text Box 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9" name="Text Box 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0" name="Text Box 5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1" name="Text Box 51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2" name="Text Box 52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3" name="Text Box 53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4" name="Text Box 54"/>
        <xdr:cNvSpPr txBox="1">
          <a:spLocks noChangeArrowheads="1"/>
        </xdr:cNvSpPr>
      </xdr:nvSpPr>
      <xdr:spPr>
        <a:xfrm>
          <a:off x="75533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7" name="Text Box 59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8" name="Text Box 60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9" name="Text Box 6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0" name="Text Box 6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1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2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3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4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5" name="Text Box 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6" name="Text Box 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7" name="Text Box 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8" name="Text Box 5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9" name="Text Box 51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0" name="Text Box 52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1" name="Text Box 53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2" name="Text Box 54"/>
        <xdr:cNvSpPr txBox="1">
          <a:spLocks noChangeArrowheads="1"/>
        </xdr:cNvSpPr>
      </xdr:nvSpPr>
      <xdr:spPr>
        <a:xfrm>
          <a:off x="88011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39" name="Text Box 59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0" name="Text Box 60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1" name="Text Box 61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2" name="Text Box 62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5" name="Text Box 2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6" name="Text Box 3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7" name="Text Box 4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8" name="Text Box 5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9" name="Text Box 2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0" name="Text Box 3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1" name="Text Box 4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2" name="Text Box 5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3" name="Text Box 51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4" name="Text Box 52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5" name="Text Box 53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6" name="Text Box 54"/>
        <xdr:cNvSpPr txBox="1">
          <a:spLocks noChangeArrowheads="1"/>
        </xdr:cNvSpPr>
      </xdr:nvSpPr>
      <xdr:spPr>
        <a:xfrm>
          <a:off x="7553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7" name="Text Box 59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8" name="Text Box 60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9" name="Text Box 61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0" name="Text Box 62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1" name="Text Box 2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2" name="Text Box 3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3" name="Text Box 4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4" name="Text Box 5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5" name="Text Box 2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6" name="Text Box 3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7" name="Text Box 4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8" name="Text Box 5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9" name="Text Box 51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0" name="Text Box 52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1" name="Text Box 53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2" name="Text Box 54"/>
        <xdr:cNvSpPr txBox="1">
          <a:spLocks noChangeArrowheads="1"/>
        </xdr:cNvSpPr>
      </xdr:nvSpPr>
      <xdr:spPr>
        <a:xfrm>
          <a:off x="880110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5" name="Text Box 59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6" name="Text Box 60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7" name="Text Box 6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8" name="Text Box 6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9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0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1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2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3" name="Text Box 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4" name="Text Box 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5" name="Text Box 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6" name="Text Box 5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7" name="Text Box 51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8" name="Text Box 52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9" name="Text Box 53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30" name="Text Box 54"/>
        <xdr:cNvSpPr txBox="1">
          <a:spLocks noChangeArrowheads="1"/>
        </xdr:cNvSpPr>
      </xdr:nvSpPr>
      <xdr:spPr>
        <a:xfrm>
          <a:off x="75533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1" name="Text Box 59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2" name="Text Box 60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3" name="Text Box 61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4" name="Text Box 62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5" name="Text Box 2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6" name="Text Box 3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7" name="Text Box 4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8" name="Text Box 5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9" name="Text Box 2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0" name="Text Box 3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1" name="Text Box 4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2" name="Text Box 5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3" name="Text Box 51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4" name="Text Box 52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5" name="Text Box 53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6" name="Text Box 54"/>
        <xdr:cNvSpPr txBox="1">
          <a:spLocks noChangeArrowheads="1"/>
        </xdr:cNvSpPr>
      </xdr:nvSpPr>
      <xdr:spPr>
        <a:xfrm>
          <a:off x="755332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7" name="Text Box 59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8" name="Text Box 60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9" name="Text Box 61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0" name="Text Box 6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1" name="Text Box 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2" name="Text Box 3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3" name="Text Box 4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4" name="Text Box 5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5" name="Text Box 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6" name="Text Box 3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7" name="Text Box 4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8" name="Text Box 5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9" name="Text Box 51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0" name="Text Box 52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1" name="Text Box 53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2" name="Text Box 54"/>
        <xdr:cNvSpPr txBox="1">
          <a:spLocks noChangeArrowheads="1"/>
        </xdr:cNvSpPr>
      </xdr:nvSpPr>
      <xdr:spPr>
        <a:xfrm>
          <a:off x="75533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7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8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9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0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1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2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3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4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9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0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1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2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3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4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5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6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5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6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7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8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5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6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7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8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7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5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6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0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1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2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2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6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8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6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7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8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9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0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1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2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3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4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3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4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5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6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5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6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7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8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9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0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1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2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1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2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3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4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5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6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7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8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3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4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5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6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7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8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9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0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7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8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9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0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5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6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7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8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9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0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1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2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6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3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4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5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6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5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6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7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8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7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8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9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60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1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2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3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4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9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0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1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2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9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0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1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2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1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2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3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4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5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6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7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8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9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0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1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2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7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8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9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20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7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8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9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40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9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0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1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2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7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8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9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0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1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2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3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4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5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6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7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8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7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8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9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0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1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2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3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4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3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4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5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6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2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7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8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9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0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9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0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1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2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89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0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1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2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1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2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3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4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49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0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1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0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1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2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3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0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1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2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3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4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5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6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7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2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3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4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5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2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3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4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5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4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5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6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7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8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9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0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1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6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7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8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9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0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1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2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3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8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9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0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1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2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3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4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5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6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7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8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9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0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1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2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3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8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9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0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1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2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3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4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5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0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1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2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3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4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5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6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7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6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7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8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9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0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1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2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3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4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5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6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7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6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7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8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9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0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1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2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3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4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5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6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7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8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9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0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1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2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3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4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5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6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7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8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9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0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1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2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3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4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5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6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7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8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9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0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1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6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7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8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9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0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1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2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3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4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5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6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7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8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9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0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1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6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7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8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9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0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1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2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3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8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9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0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1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2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3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4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5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6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7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8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9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0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1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2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3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4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5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6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7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8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9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0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1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2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3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4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5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6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7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8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9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0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1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2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3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4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5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6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7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6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7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8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9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0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1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2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3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4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5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6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7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6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7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8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9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0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1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2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3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8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9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0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1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2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3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4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5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0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1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2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3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4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5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6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7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8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9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0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1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2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3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4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5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0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1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2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3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4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5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6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7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8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9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0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1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2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3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4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5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6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7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8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9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9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5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3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7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8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9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30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1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2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3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4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5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6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7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8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9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0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1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2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3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4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5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6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5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6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7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8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9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0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1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2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85.00390625" style="2" customWidth="1"/>
    <col min="2" max="2" width="13.875" style="3" customWidth="1"/>
    <col min="3" max="3" width="17.00390625" style="3" customWidth="1"/>
    <col min="4" max="4" width="15.75390625" style="3" customWidth="1"/>
    <col min="5" max="5" width="14.875" style="3" customWidth="1"/>
    <col min="6" max="6" width="14.375" style="3" customWidth="1"/>
    <col min="7" max="7" width="13.625" style="3" hidden="1" customWidth="1"/>
    <col min="8" max="8" width="0" style="14" hidden="1" customWidth="1"/>
    <col min="9" max="16384" width="9.125" style="5" customWidth="1"/>
  </cols>
  <sheetData>
    <row r="1" spans="4:8" ht="12.75">
      <c r="D1" s="37" t="s">
        <v>50</v>
      </c>
      <c r="E1" s="37"/>
      <c r="F1" s="37"/>
      <c r="G1" s="37"/>
      <c r="H1" s="4"/>
    </row>
    <row r="2" spans="4:8" ht="12.75">
      <c r="D2" s="38" t="s">
        <v>51</v>
      </c>
      <c r="E2" s="38"/>
      <c r="F2" s="38"/>
      <c r="G2" s="38"/>
      <c r="H2" s="4"/>
    </row>
    <row r="3" spans="4:8" ht="12.75">
      <c r="D3" s="39" t="s">
        <v>52</v>
      </c>
      <c r="E3" s="39"/>
      <c r="F3" s="39"/>
      <c r="G3" s="39"/>
      <c r="H3" s="4"/>
    </row>
    <row r="4" spans="4:8" ht="12.75">
      <c r="D4" s="40" t="s">
        <v>53</v>
      </c>
      <c r="E4" s="40"/>
      <c r="F4" s="40"/>
      <c r="G4" s="40"/>
      <c r="H4" s="4"/>
    </row>
    <row r="5" spans="4:8" ht="12.75">
      <c r="D5" s="41" t="s">
        <v>54</v>
      </c>
      <c r="E5" s="41"/>
      <c r="F5" s="41"/>
      <c r="G5" s="41"/>
      <c r="H5" s="4"/>
    </row>
    <row r="6" spans="4:8" ht="12.75">
      <c r="D6" s="6"/>
      <c r="E6" s="5"/>
      <c r="H6" s="4"/>
    </row>
    <row r="7" spans="4:8" ht="12.75">
      <c r="D7" s="7"/>
      <c r="E7" s="3" t="s">
        <v>55</v>
      </c>
      <c r="F7" s="5"/>
      <c r="G7" s="5"/>
      <c r="H7" s="4"/>
    </row>
    <row r="8" spans="4:8" ht="12.75">
      <c r="D8" s="8">
        <v>45021</v>
      </c>
      <c r="F8" s="5"/>
      <c r="G8" s="9"/>
      <c r="H8" s="4"/>
    </row>
    <row r="9" spans="6:8" ht="12.75">
      <c r="F9" s="5"/>
      <c r="G9" s="9"/>
      <c r="H9" s="4"/>
    </row>
    <row r="10" spans="1:8" ht="15.75">
      <c r="A10" s="43" t="s">
        <v>108</v>
      </c>
      <c r="B10" s="43"/>
      <c r="C10" s="43"/>
      <c r="D10" s="43"/>
      <c r="E10" s="43"/>
      <c r="F10" s="43"/>
      <c r="G10" s="9"/>
      <c r="H10" s="4"/>
    </row>
    <row r="11" spans="1:8" ht="15.75">
      <c r="A11" s="44" t="s">
        <v>101</v>
      </c>
      <c r="B11" s="45"/>
      <c r="C11" s="45"/>
      <c r="D11" s="45"/>
      <c r="E11" s="45"/>
      <c r="F11" s="45"/>
      <c r="G11" s="45"/>
      <c r="H11" s="4"/>
    </row>
    <row r="12" spans="1:8" ht="38.25">
      <c r="A12" s="46" t="s">
        <v>56</v>
      </c>
      <c r="B12" s="47"/>
      <c r="C12" s="10" t="s">
        <v>112</v>
      </c>
      <c r="D12" s="10" t="s">
        <v>102</v>
      </c>
      <c r="E12" s="10" t="s">
        <v>57</v>
      </c>
      <c r="F12" s="11" t="s">
        <v>103</v>
      </c>
      <c r="G12" s="12" t="s">
        <v>58</v>
      </c>
      <c r="H12" s="4"/>
    </row>
    <row r="13" spans="1:8" ht="12.75">
      <c r="A13" s="42" t="s">
        <v>60</v>
      </c>
      <c r="B13" s="42"/>
      <c r="C13" s="13">
        <v>6223</v>
      </c>
      <c r="D13" s="13">
        <f>C17</f>
        <v>4011.9000000000015</v>
      </c>
      <c r="E13" s="13">
        <f>D13-C13</f>
        <v>-2211.0999999999985</v>
      </c>
      <c r="F13" s="13">
        <f>(D13/C13*100)-100</f>
        <v>-35.531094327494756</v>
      </c>
      <c r="G13" s="13"/>
      <c r="H13" s="4"/>
    </row>
    <row r="14" spans="1:8" ht="12.75">
      <c r="A14" s="42" t="s">
        <v>4</v>
      </c>
      <c r="B14" s="42"/>
      <c r="C14" s="13">
        <v>58991.9</v>
      </c>
      <c r="D14" s="13">
        <v>81393.5</v>
      </c>
      <c r="E14" s="13">
        <f>D14-C14</f>
        <v>22401.6</v>
      </c>
      <c r="F14" s="13">
        <f>(D14/C14*100)-100</f>
        <v>37.974026942681945</v>
      </c>
      <c r="G14" s="13"/>
      <c r="H14" s="4"/>
    </row>
    <row r="15" spans="1:8" ht="12.75">
      <c r="A15" s="42" t="s">
        <v>46</v>
      </c>
      <c r="B15" s="42"/>
      <c r="C15" s="13">
        <v>61203</v>
      </c>
      <c r="D15" s="13">
        <v>84347.2</v>
      </c>
      <c r="E15" s="13">
        <f>D15-C15</f>
        <v>23144.199999999997</v>
      </c>
      <c r="F15" s="13">
        <f>(D15/C15*100)-100</f>
        <v>37.81546656209662</v>
      </c>
      <c r="G15" s="13"/>
      <c r="H15" s="4"/>
    </row>
    <row r="16" spans="1:8" ht="12.75">
      <c r="A16" s="42" t="s">
        <v>59</v>
      </c>
      <c r="B16" s="42"/>
      <c r="C16" s="13">
        <f>C14-C15</f>
        <v>-2211.0999999999985</v>
      </c>
      <c r="D16" s="13">
        <f>D14-D15</f>
        <v>-2953.699999999997</v>
      </c>
      <c r="E16" s="13">
        <f>D16-C16</f>
        <v>-742.5999999999985</v>
      </c>
      <c r="F16" s="13">
        <f>(D16/C16*100)-100</f>
        <v>33.58509339242906</v>
      </c>
      <c r="G16" s="13"/>
      <c r="H16" s="4"/>
    </row>
    <row r="17" spans="1:8" ht="12.75">
      <c r="A17" s="42" t="s">
        <v>104</v>
      </c>
      <c r="B17" s="42"/>
      <c r="C17" s="13">
        <f>C13+C16</f>
        <v>4011.9000000000015</v>
      </c>
      <c r="D17" s="13">
        <f>D16+D13</f>
        <v>1058.2000000000044</v>
      </c>
      <c r="E17" s="13">
        <f>D17-C17</f>
        <v>-2953.699999999997</v>
      </c>
      <c r="F17" s="13">
        <f>(D17/C17*100)-100</f>
        <v>-73.62347017622562</v>
      </c>
      <c r="G17" s="13"/>
      <c r="H17" s="4"/>
    </row>
    <row r="18" spans="1:7" ht="15.75">
      <c r="A18" s="44" t="s">
        <v>105</v>
      </c>
      <c r="B18" s="45"/>
      <c r="C18" s="45"/>
      <c r="D18" s="45"/>
      <c r="E18" s="45"/>
      <c r="F18" s="45"/>
      <c r="G18" s="45"/>
    </row>
    <row r="19" spans="1:8" ht="38.25">
      <c r="A19" s="15" t="s">
        <v>3</v>
      </c>
      <c r="B19" s="12" t="s">
        <v>61</v>
      </c>
      <c r="C19" s="10" t="s">
        <v>106</v>
      </c>
      <c r="D19" s="10" t="s">
        <v>102</v>
      </c>
      <c r="E19" s="10" t="s">
        <v>57</v>
      </c>
      <c r="F19" s="11" t="s">
        <v>103</v>
      </c>
      <c r="G19" s="12" t="s">
        <v>62</v>
      </c>
      <c r="H19" s="14" t="s">
        <v>63</v>
      </c>
    </row>
    <row r="20" spans="1:8" ht="17.25" customHeight="1">
      <c r="A20" s="16" t="s">
        <v>4</v>
      </c>
      <c r="B20" s="15"/>
      <c r="C20" s="31">
        <f>C21+C32</f>
        <v>14200.399999999998</v>
      </c>
      <c r="D20" s="31">
        <f>D21+D32</f>
        <v>15554.5</v>
      </c>
      <c r="E20" s="13">
        <f aca="true" t="shared" si="0" ref="E20:E36">D20-C20</f>
        <v>1354.1000000000022</v>
      </c>
      <c r="F20" s="13">
        <f>(D20/C20*100)-100</f>
        <v>9.535646883186402</v>
      </c>
      <c r="G20" s="13">
        <f>G22+G25+G32</f>
        <v>100.00000000000001</v>
      </c>
      <c r="H20" s="14">
        <f>100-(C20/D20*100)</f>
        <v>8.70551930309557</v>
      </c>
    </row>
    <row r="21" spans="1:8" ht="19.5" customHeight="1">
      <c r="A21" s="18" t="s">
        <v>5</v>
      </c>
      <c r="B21" s="19" t="s">
        <v>64</v>
      </c>
      <c r="C21" s="30">
        <f>C22+C25</f>
        <v>2204.3</v>
      </c>
      <c r="D21" s="30">
        <f>D22+D25+D30</f>
        <v>2609.3</v>
      </c>
      <c r="E21" s="13">
        <f t="shared" si="0"/>
        <v>405</v>
      </c>
      <c r="F21" s="13">
        <f aca="true" t="shared" si="1" ref="F21:F36">(D21/C21*100)-100</f>
        <v>18.373179694233997</v>
      </c>
      <c r="G21" s="13">
        <f>D21/D20*100</f>
        <v>16.775209746375648</v>
      </c>
      <c r="H21" s="14">
        <f aca="true" t="shared" si="2" ref="H21:H64">100-(C21/D21*100)</f>
        <v>15.521404208025132</v>
      </c>
    </row>
    <row r="22" spans="1:8" ht="19.5" customHeight="1">
      <c r="A22" s="18" t="s">
        <v>65</v>
      </c>
      <c r="B22" s="12"/>
      <c r="C22" s="30">
        <f>C23</f>
        <v>2203.8</v>
      </c>
      <c r="D22" s="30">
        <f>D23</f>
        <v>1969.5</v>
      </c>
      <c r="E22" s="13">
        <f t="shared" si="0"/>
        <v>-234.30000000000018</v>
      </c>
      <c r="F22" s="13">
        <f t="shared" si="1"/>
        <v>-10.631636264633826</v>
      </c>
      <c r="G22" s="13">
        <f>D22/D20*100</f>
        <v>12.661930631007104</v>
      </c>
      <c r="H22" s="14">
        <f t="shared" si="2"/>
        <v>-11.896420411271905</v>
      </c>
    </row>
    <row r="23" spans="1:7" ht="16.5" customHeight="1">
      <c r="A23" s="20" t="s">
        <v>66</v>
      </c>
      <c r="B23" s="19" t="s">
        <v>64</v>
      </c>
      <c r="C23" s="30">
        <f>C24</f>
        <v>2203.8</v>
      </c>
      <c r="D23" s="30">
        <f>D24</f>
        <v>1969.5</v>
      </c>
      <c r="E23" s="13">
        <f t="shared" si="0"/>
        <v>-234.30000000000018</v>
      </c>
      <c r="F23" s="13">
        <f t="shared" si="1"/>
        <v>-10.631636264633826</v>
      </c>
      <c r="G23" s="13">
        <f>D23/D20*100</f>
        <v>12.661930631007104</v>
      </c>
    </row>
    <row r="24" spans="1:7" ht="38.25">
      <c r="A24" s="20" t="s">
        <v>67</v>
      </c>
      <c r="B24" s="21" t="s">
        <v>68</v>
      </c>
      <c r="C24" s="30">
        <v>2203.8</v>
      </c>
      <c r="D24" s="30">
        <v>1969.5</v>
      </c>
      <c r="E24" s="13">
        <f t="shared" si="0"/>
        <v>-234.30000000000018</v>
      </c>
      <c r="F24" s="13">
        <f t="shared" si="1"/>
        <v>-10.631636264633826</v>
      </c>
      <c r="G24" s="13">
        <f>D24/D20*100</f>
        <v>12.661930631007104</v>
      </c>
    </row>
    <row r="25" spans="1:8" ht="18" customHeight="1">
      <c r="A25" s="18" t="s">
        <v>69</v>
      </c>
      <c r="B25" s="12"/>
      <c r="C25" s="13">
        <f>C26+C27+C30</f>
        <v>0.5</v>
      </c>
      <c r="D25" s="13">
        <f>D26+D27</f>
        <v>639.8</v>
      </c>
      <c r="E25" s="13">
        <f t="shared" si="0"/>
        <v>639.3</v>
      </c>
      <c r="F25" s="13">
        <f t="shared" si="1"/>
        <v>127859.99999999999</v>
      </c>
      <c r="G25" s="13">
        <f>D25/D20*100</f>
        <v>4.113279115368543</v>
      </c>
      <c r="H25" s="14">
        <f t="shared" si="2"/>
        <v>99.92185057830572</v>
      </c>
    </row>
    <row r="26" spans="1:8" ht="12.75">
      <c r="A26" s="18" t="s">
        <v>70</v>
      </c>
      <c r="B26" s="12" t="s">
        <v>71</v>
      </c>
      <c r="C26" s="30">
        <v>0.5</v>
      </c>
      <c r="D26" s="30">
        <v>546.8</v>
      </c>
      <c r="E26" s="13">
        <f t="shared" si="0"/>
        <v>546.3</v>
      </c>
      <c r="F26" s="13">
        <v>0</v>
      </c>
      <c r="G26" s="13">
        <f>D26/D20*100</f>
        <v>3.5153814008807736</v>
      </c>
      <c r="H26" s="14">
        <f t="shared" si="2"/>
        <v>99.90855888807607</v>
      </c>
    </row>
    <row r="27" spans="1:8" ht="17.25" customHeight="1">
      <c r="A27" s="18" t="s">
        <v>6</v>
      </c>
      <c r="B27" s="12" t="s">
        <v>72</v>
      </c>
      <c r="C27" s="30">
        <f>C28+C29</f>
        <v>0</v>
      </c>
      <c r="D27" s="30">
        <f>D28+D29</f>
        <v>93</v>
      </c>
      <c r="E27" s="13">
        <f t="shared" si="0"/>
        <v>93</v>
      </c>
      <c r="F27" s="13">
        <v>0</v>
      </c>
      <c r="G27" s="13">
        <f>D27/D20*100</f>
        <v>0.5978977144877687</v>
      </c>
      <c r="H27" s="14">
        <f t="shared" si="2"/>
        <v>100</v>
      </c>
    </row>
    <row r="28" spans="1:8" ht="31.5" customHeight="1">
      <c r="A28" s="20" t="s">
        <v>73</v>
      </c>
      <c r="B28" s="12" t="s">
        <v>74</v>
      </c>
      <c r="C28" s="30">
        <v>0</v>
      </c>
      <c r="D28" s="30">
        <v>0</v>
      </c>
      <c r="E28" s="13">
        <f t="shared" si="0"/>
        <v>0</v>
      </c>
      <c r="F28" s="13">
        <v>0</v>
      </c>
      <c r="G28" s="13">
        <f>D28/D20*100</f>
        <v>0</v>
      </c>
      <c r="H28" s="14" t="e">
        <f t="shared" si="2"/>
        <v>#DIV/0!</v>
      </c>
    </row>
    <row r="29" spans="1:7" ht="21" customHeight="1">
      <c r="A29" s="20" t="s">
        <v>75</v>
      </c>
      <c r="B29" s="12" t="s">
        <v>76</v>
      </c>
      <c r="C29" s="30">
        <v>0</v>
      </c>
      <c r="D29" s="30">
        <v>93</v>
      </c>
      <c r="E29" s="13">
        <f t="shared" si="0"/>
        <v>93</v>
      </c>
      <c r="F29" s="13">
        <v>0</v>
      </c>
      <c r="G29" s="13">
        <f>D29/D20*100</f>
        <v>0.5978977144877687</v>
      </c>
    </row>
    <row r="30" spans="1:8" ht="20.25" customHeight="1">
      <c r="A30" s="20" t="s">
        <v>48</v>
      </c>
      <c r="B30" s="12" t="s">
        <v>77</v>
      </c>
      <c r="C30" s="30">
        <f>C31</f>
        <v>0</v>
      </c>
      <c r="D30" s="30">
        <f>D31</f>
        <v>0</v>
      </c>
      <c r="E30" s="13">
        <f t="shared" si="0"/>
        <v>0</v>
      </c>
      <c r="F30" s="13">
        <v>0</v>
      </c>
      <c r="G30" s="13">
        <f>D30/D20*100</f>
        <v>0</v>
      </c>
      <c r="H30" s="14" t="e">
        <f t="shared" si="2"/>
        <v>#DIV/0!</v>
      </c>
    </row>
    <row r="31" spans="1:8" ht="21" customHeight="1">
      <c r="A31" s="20" t="s">
        <v>78</v>
      </c>
      <c r="B31" s="12" t="s">
        <v>79</v>
      </c>
      <c r="C31" s="30">
        <v>0</v>
      </c>
      <c r="D31" s="30">
        <v>0</v>
      </c>
      <c r="E31" s="13">
        <f t="shared" si="0"/>
        <v>0</v>
      </c>
      <c r="F31" s="13">
        <v>0</v>
      </c>
      <c r="G31" s="13">
        <f>D31/D20*100</f>
        <v>0</v>
      </c>
      <c r="H31" s="14" t="e">
        <f t="shared" si="2"/>
        <v>#DIV/0!</v>
      </c>
    </row>
    <row r="32" spans="1:8" ht="21" customHeight="1">
      <c r="A32" s="18" t="s">
        <v>7</v>
      </c>
      <c r="B32" s="12" t="s">
        <v>80</v>
      </c>
      <c r="C32" s="30">
        <f>C33+C34+C35</f>
        <v>11996.099999999999</v>
      </c>
      <c r="D32" s="30">
        <f>D33+D35+D34</f>
        <v>12945.2</v>
      </c>
      <c r="E32" s="13">
        <f t="shared" si="0"/>
        <v>949.1000000000022</v>
      </c>
      <c r="F32" s="13">
        <f t="shared" si="1"/>
        <v>7.911737981510683</v>
      </c>
      <c r="G32" s="13">
        <f>D32/D20*100</f>
        <v>83.22479025362436</v>
      </c>
      <c r="H32" s="14">
        <f t="shared" si="2"/>
        <v>7.331675061026502</v>
      </c>
    </row>
    <row r="33" spans="1:7" ht="18.75" customHeight="1">
      <c r="A33" s="20" t="s">
        <v>81</v>
      </c>
      <c r="B33" s="12" t="s">
        <v>82</v>
      </c>
      <c r="C33" s="30">
        <v>8749.8</v>
      </c>
      <c r="D33" s="32">
        <v>9991.2</v>
      </c>
      <c r="E33" s="13">
        <f t="shared" si="0"/>
        <v>1241.4000000000015</v>
      </c>
      <c r="F33" s="13">
        <f t="shared" si="1"/>
        <v>14.187752862922594</v>
      </c>
      <c r="G33" s="13">
        <f>D33/D21*100</f>
        <v>382.907293143755</v>
      </c>
    </row>
    <row r="34" spans="1:7" ht="21.75" customHeight="1">
      <c r="A34" s="22" t="s">
        <v>83</v>
      </c>
      <c r="B34" s="12" t="s">
        <v>84</v>
      </c>
      <c r="C34" s="13">
        <v>0</v>
      </c>
      <c r="D34" s="32">
        <v>0</v>
      </c>
      <c r="E34" s="13">
        <f t="shared" si="0"/>
        <v>0</v>
      </c>
      <c r="F34" s="13">
        <v>0</v>
      </c>
      <c r="G34" s="13"/>
    </row>
    <row r="35" spans="1:7" ht="21.75" customHeight="1">
      <c r="A35" s="20" t="s">
        <v>85</v>
      </c>
      <c r="B35" s="12" t="s">
        <v>86</v>
      </c>
      <c r="C35" s="30">
        <v>3246.3</v>
      </c>
      <c r="D35" s="32">
        <v>2954</v>
      </c>
      <c r="E35" s="13">
        <f>D35-C35</f>
        <v>-292.3000000000002</v>
      </c>
      <c r="F35" s="13">
        <f t="shared" si="1"/>
        <v>-9.004096971937287</v>
      </c>
      <c r="G35" s="13">
        <f>D35/D22*100</f>
        <v>149.98730642294998</v>
      </c>
    </row>
    <row r="36" spans="1:7" ht="17.25" customHeight="1">
      <c r="A36" s="23" t="s">
        <v>87</v>
      </c>
      <c r="B36" s="24"/>
      <c r="C36" s="33">
        <f>C20-C35</f>
        <v>10954.099999999999</v>
      </c>
      <c r="D36" s="33">
        <f>D20-D35-D34</f>
        <v>12600.5</v>
      </c>
      <c r="E36" s="13">
        <f t="shared" si="0"/>
        <v>1646.4000000000015</v>
      </c>
      <c r="F36" s="13">
        <f t="shared" si="1"/>
        <v>15.029988771327638</v>
      </c>
      <c r="G36" s="13"/>
    </row>
    <row r="37" spans="1:8" ht="18" customHeight="1">
      <c r="A37" s="44" t="s">
        <v>107</v>
      </c>
      <c r="B37" s="45"/>
      <c r="C37" s="45"/>
      <c r="D37" s="45"/>
      <c r="E37" s="45"/>
      <c r="F37" s="45"/>
      <c r="G37" s="45"/>
      <c r="H37" s="14">
        <v>0</v>
      </c>
    </row>
    <row r="38" spans="1:8" ht="40.5" customHeight="1">
      <c r="A38" s="12" t="s">
        <v>88</v>
      </c>
      <c r="B38" s="12" t="s">
        <v>89</v>
      </c>
      <c r="C38" s="10" t="s">
        <v>112</v>
      </c>
      <c r="D38" s="10" t="s">
        <v>102</v>
      </c>
      <c r="E38" s="10" t="s">
        <v>57</v>
      </c>
      <c r="F38" s="11" t="s">
        <v>103</v>
      </c>
      <c r="G38" s="12" t="s">
        <v>90</v>
      </c>
      <c r="H38" s="14">
        <v>0</v>
      </c>
    </row>
    <row r="39" spans="1:13" ht="12.75">
      <c r="A39" s="18" t="s">
        <v>9</v>
      </c>
      <c r="B39" s="12" t="s">
        <v>8</v>
      </c>
      <c r="C39" s="25">
        <f>C40+C41+C42+C43+C44</f>
        <v>5236.7</v>
      </c>
      <c r="D39" s="34">
        <f>D40+D41+D42+D43+D44</f>
        <v>4398.3</v>
      </c>
      <c r="E39" s="25">
        <f>E43+E40+E41+E42+E44</f>
        <v>-838.4</v>
      </c>
      <c r="F39" s="13">
        <f>(D39/C39*100)-100</f>
        <v>-16.010082685660805</v>
      </c>
      <c r="G39" s="13">
        <f>D39/D64*100</f>
        <v>46.60549097729223</v>
      </c>
      <c r="H39" s="14">
        <f t="shared" si="2"/>
        <v>-19.06191028351863</v>
      </c>
      <c r="J39" s="26"/>
      <c r="L39" s="26"/>
      <c r="M39" s="26"/>
    </row>
    <row r="40" spans="1:8" ht="24" customHeight="1">
      <c r="A40" s="18" t="s">
        <v>10</v>
      </c>
      <c r="B40" s="12" t="s">
        <v>11</v>
      </c>
      <c r="C40" s="1">
        <v>496.1</v>
      </c>
      <c r="D40" s="25">
        <v>357.2</v>
      </c>
      <c r="E40" s="1">
        <f>D40-C40</f>
        <v>-138.90000000000003</v>
      </c>
      <c r="F40" s="13">
        <f aca="true" t="shared" si="3" ref="F40:F64">(D40/C40*100)-100</f>
        <v>-27.998387421890754</v>
      </c>
      <c r="G40" s="13">
        <f>D40/D64*100</f>
        <v>3.7849808737668607</v>
      </c>
      <c r="H40" s="14">
        <f t="shared" si="2"/>
        <v>-38.88577827547593</v>
      </c>
    </row>
    <row r="41" spans="1:14" ht="25.5">
      <c r="A41" s="18" t="s">
        <v>12</v>
      </c>
      <c r="B41" s="12" t="s">
        <v>13</v>
      </c>
      <c r="C41" s="1">
        <v>451.3</v>
      </c>
      <c r="D41" s="25">
        <v>486.6</v>
      </c>
      <c r="E41" s="1">
        <f>D41-C41</f>
        <v>35.30000000000001</v>
      </c>
      <c r="F41" s="13">
        <f t="shared" si="3"/>
        <v>7.821847994682045</v>
      </c>
      <c r="G41" s="13">
        <f>D41/D64*100</f>
        <v>5.156135759168405</v>
      </c>
      <c r="H41" s="14">
        <f t="shared" si="2"/>
        <v>7.254418413481304</v>
      </c>
      <c r="N41" s="26"/>
    </row>
    <row r="42" spans="1:11" ht="31.5" customHeight="1">
      <c r="A42" s="18" t="s">
        <v>91</v>
      </c>
      <c r="B42" s="12" t="s">
        <v>14</v>
      </c>
      <c r="C42" s="1">
        <v>4247</v>
      </c>
      <c r="D42" s="25">
        <v>3515.5</v>
      </c>
      <c r="E42" s="1">
        <f>D42-C42</f>
        <v>-731.5</v>
      </c>
      <c r="F42" s="13">
        <f t="shared" si="3"/>
        <v>-17.223922769013427</v>
      </c>
      <c r="G42" s="13">
        <f>D42/D64*100</f>
        <v>37.25112055354815</v>
      </c>
      <c r="H42" s="14">
        <f t="shared" si="2"/>
        <v>-20.80785094581141</v>
      </c>
      <c r="K42" s="26"/>
    </row>
    <row r="43" spans="1:8" ht="18.75" customHeight="1">
      <c r="A43" s="18" t="s">
        <v>15</v>
      </c>
      <c r="B43" s="12" t="s">
        <v>16</v>
      </c>
      <c r="C43" s="1">
        <v>0</v>
      </c>
      <c r="D43" s="25">
        <v>0</v>
      </c>
      <c r="E43" s="1">
        <f>D43-C43</f>
        <v>0</v>
      </c>
      <c r="F43" s="13">
        <v>0</v>
      </c>
      <c r="G43" s="13">
        <f>D43/D64*100</f>
        <v>0</v>
      </c>
      <c r="H43" s="14" t="e">
        <f t="shared" si="2"/>
        <v>#DIV/0!</v>
      </c>
    </row>
    <row r="44" spans="1:12" ht="13.5" customHeight="1">
      <c r="A44" s="18" t="s">
        <v>17</v>
      </c>
      <c r="B44" s="12" t="s">
        <v>18</v>
      </c>
      <c r="C44" s="1">
        <v>42.3</v>
      </c>
      <c r="D44" s="25">
        <v>39</v>
      </c>
      <c r="E44" s="1">
        <f>D44-C44</f>
        <v>-3.299999999999997</v>
      </c>
      <c r="F44" s="13">
        <f t="shared" si="3"/>
        <v>-7.801418439716301</v>
      </c>
      <c r="G44" s="13">
        <f>D44/D64*100</f>
        <v>0.4132537908088118</v>
      </c>
      <c r="H44" s="14">
        <f t="shared" si="2"/>
        <v>-8.461538461538453</v>
      </c>
      <c r="I44" s="26"/>
      <c r="J44" s="26"/>
      <c r="K44" s="14"/>
      <c r="L44" s="26"/>
    </row>
    <row r="45" spans="1:8" ht="18.75" customHeight="1">
      <c r="A45" s="18" t="s">
        <v>19</v>
      </c>
      <c r="B45" s="12" t="s">
        <v>20</v>
      </c>
      <c r="C45" s="34">
        <f>C46</f>
        <v>37.6</v>
      </c>
      <c r="D45" s="34">
        <f>D46</f>
        <v>77.6</v>
      </c>
      <c r="E45" s="1">
        <f>E46</f>
        <v>39.99999999999999</v>
      </c>
      <c r="F45" s="13">
        <f t="shared" si="3"/>
        <v>106.38297872340425</v>
      </c>
      <c r="G45" s="13">
        <f>D45/D64*100</f>
        <v>0.8222690811990716</v>
      </c>
      <c r="H45" s="14">
        <f t="shared" si="2"/>
        <v>51.546391752577314</v>
      </c>
    </row>
    <row r="46" spans="1:8" ht="25.5">
      <c r="A46" s="18" t="s">
        <v>92</v>
      </c>
      <c r="B46" s="12" t="s">
        <v>49</v>
      </c>
      <c r="C46" s="1">
        <v>37.6</v>
      </c>
      <c r="D46" s="25">
        <v>77.6</v>
      </c>
      <c r="E46" s="1">
        <f>D46-C46</f>
        <v>39.99999999999999</v>
      </c>
      <c r="F46" s="13">
        <f t="shared" si="3"/>
        <v>106.38297872340425</v>
      </c>
      <c r="G46" s="13">
        <f>D46/D64*100</f>
        <v>0.8222690811990716</v>
      </c>
      <c r="H46" s="14">
        <f t="shared" si="2"/>
        <v>51.546391752577314</v>
      </c>
    </row>
    <row r="47" spans="1:11" ht="12.75">
      <c r="A47" s="18" t="s">
        <v>21</v>
      </c>
      <c r="B47" s="12" t="s">
        <v>22</v>
      </c>
      <c r="C47" s="1">
        <f>C48</f>
        <v>0</v>
      </c>
      <c r="D47" s="34">
        <f>D48</f>
        <v>0</v>
      </c>
      <c r="E47" s="1">
        <f>E48</f>
        <v>0</v>
      </c>
      <c r="F47" s="13">
        <v>0</v>
      </c>
      <c r="G47" s="13">
        <f>D47/D64*100</f>
        <v>0</v>
      </c>
      <c r="H47" s="14" t="e">
        <f t="shared" si="2"/>
        <v>#DIV/0!</v>
      </c>
      <c r="K47" s="26"/>
    </row>
    <row r="48" spans="1:8" ht="12.75">
      <c r="A48" s="18" t="s">
        <v>23</v>
      </c>
      <c r="B48" s="12" t="s">
        <v>24</v>
      </c>
      <c r="C48" s="1">
        <v>0</v>
      </c>
      <c r="D48" s="25">
        <v>0</v>
      </c>
      <c r="E48" s="1">
        <f>D48-C48</f>
        <v>0</v>
      </c>
      <c r="F48" s="13">
        <v>0</v>
      </c>
      <c r="G48" s="13">
        <f>D48/D64*100</f>
        <v>0</v>
      </c>
      <c r="H48" s="14" t="e">
        <f t="shared" si="2"/>
        <v>#DIV/0!</v>
      </c>
    </row>
    <row r="49" spans="1:8" ht="12.75">
      <c r="A49" s="18" t="s">
        <v>0</v>
      </c>
      <c r="B49" s="12" t="s">
        <v>25</v>
      </c>
      <c r="C49" s="1">
        <f>C50+C51</f>
        <v>2448.8</v>
      </c>
      <c r="D49" s="34">
        <f>D50+D51</f>
        <v>1824.8999999999999</v>
      </c>
      <c r="E49" s="1">
        <f>E50+E51</f>
        <v>-623.9000000000001</v>
      </c>
      <c r="F49" s="13">
        <f t="shared" si="3"/>
        <v>-25.477785037569433</v>
      </c>
      <c r="G49" s="13">
        <f>D49/D64*100</f>
        <v>19.337098534538477</v>
      </c>
      <c r="H49" s="14">
        <f t="shared" si="2"/>
        <v>-34.18817469450383</v>
      </c>
    </row>
    <row r="50" spans="1:8" ht="12.75">
      <c r="A50" s="18" t="s">
        <v>26</v>
      </c>
      <c r="B50" s="12" t="s">
        <v>27</v>
      </c>
      <c r="C50" s="1">
        <v>677.6</v>
      </c>
      <c r="D50" s="25">
        <v>272.8</v>
      </c>
      <c r="E50" s="1">
        <f>D50-C50</f>
        <v>-404.8</v>
      </c>
      <c r="F50" s="13">
        <f t="shared" si="3"/>
        <v>-59.74025974025974</v>
      </c>
      <c r="G50" s="13">
        <f>D50/D64*100</f>
        <v>2.8906572854524066</v>
      </c>
      <c r="H50" s="14">
        <f t="shared" si="2"/>
        <v>-148.38709677419354</v>
      </c>
    </row>
    <row r="51" spans="1:12" ht="12.75">
      <c r="A51" s="18" t="s">
        <v>28</v>
      </c>
      <c r="B51" s="12" t="s">
        <v>29</v>
      </c>
      <c r="C51" s="1">
        <v>1771.2</v>
      </c>
      <c r="D51" s="25">
        <v>1552.1</v>
      </c>
      <c r="E51" s="1">
        <f>D51-C51</f>
        <v>-219.10000000000014</v>
      </c>
      <c r="F51" s="13">
        <f t="shared" si="3"/>
        <v>-12.370144534778689</v>
      </c>
      <c r="G51" s="13">
        <f>D51/D64*100</f>
        <v>16.44644124908607</v>
      </c>
      <c r="H51" s="14">
        <f t="shared" si="2"/>
        <v>-14.116358482056569</v>
      </c>
      <c r="L51" s="26">
        <f>D44+D46+D50+D54+D57+D62</f>
        <v>1232.8000000000002</v>
      </c>
    </row>
    <row r="52" spans="1:8" ht="12.75">
      <c r="A52" s="18" t="s">
        <v>43</v>
      </c>
      <c r="B52" s="27" t="s">
        <v>45</v>
      </c>
      <c r="C52" s="34">
        <f>C53</f>
        <v>0</v>
      </c>
      <c r="D52" s="34">
        <f>D53</f>
        <v>0</v>
      </c>
      <c r="E52" s="1">
        <f>E53</f>
        <v>0</v>
      </c>
      <c r="F52" s="13">
        <v>0</v>
      </c>
      <c r="G52" s="13">
        <f>D52/D64*100</f>
        <v>0</v>
      </c>
      <c r="H52" s="14" t="e">
        <f t="shared" si="2"/>
        <v>#DIV/0!</v>
      </c>
    </row>
    <row r="53" spans="1:12" ht="25.5">
      <c r="A53" s="28" t="s">
        <v>93</v>
      </c>
      <c r="B53" s="27" t="s">
        <v>44</v>
      </c>
      <c r="C53" s="1">
        <v>0</v>
      </c>
      <c r="D53" s="25">
        <v>0</v>
      </c>
      <c r="E53" s="1">
        <f>D53-C53</f>
        <v>0</v>
      </c>
      <c r="F53" s="13">
        <v>0</v>
      </c>
      <c r="G53" s="13">
        <f>D53/D64*100</f>
        <v>0</v>
      </c>
      <c r="H53" s="14" t="e">
        <f t="shared" si="2"/>
        <v>#DIV/0!</v>
      </c>
      <c r="J53" s="26"/>
      <c r="K53" s="26"/>
      <c r="L53" s="26"/>
    </row>
    <row r="54" spans="1:8" ht="12.75">
      <c r="A54" s="18" t="s">
        <v>2</v>
      </c>
      <c r="B54" s="12" t="s">
        <v>30</v>
      </c>
      <c r="C54" s="1">
        <f>C55+C56</f>
        <v>29.9</v>
      </c>
      <c r="D54" s="34">
        <f>D55+D56</f>
        <v>0</v>
      </c>
      <c r="E54" s="1">
        <f>E56+E55</f>
        <v>-29.9</v>
      </c>
      <c r="F54" s="13">
        <f t="shared" si="3"/>
        <v>-100</v>
      </c>
      <c r="G54" s="13">
        <f>D54/D64*100</f>
        <v>0</v>
      </c>
      <c r="H54" s="14" t="e">
        <f t="shared" si="2"/>
        <v>#DIV/0!</v>
      </c>
    </row>
    <row r="55" spans="1:8" ht="12.75">
      <c r="A55" s="18" t="s">
        <v>31</v>
      </c>
      <c r="B55" s="12" t="s">
        <v>32</v>
      </c>
      <c r="C55" s="1">
        <v>29.9</v>
      </c>
      <c r="D55" s="25">
        <v>0</v>
      </c>
      <c r="E55" s="1">
        <f>D55-C55</f>
        <v>-29.9</v>
      </c>
      <c r="F55" s="13">
        <f t="shared" si="3"/>
        <v>-100</v>
      </c>
      <c r="G55" s="13">
        <f>D55/D64*100</f>
        <v>0</v>
      </c>
      <c r="H55" s="14" t="e">
        <f t="shared" si="2"/>
        <v>#DIV/0!</v>
      </c>
    </row>
    <row r="56" spans="1:8" ht="12.75">
      <c r="A56" s="18" t="s">
        <v>42</v>
      </c>
      <c r="B56" s="12" t="s">
        <v>94</v>
      </c>
      <c r="C56" s="1">
        <v>0</v>
      </c>
      <c r="D56" s="25">
        <v>0</v>
      </c>
      <c r="E56" s="1">
        <f>D56-C56</f>
        <v>0</v>
      </c>
      <c r="F56" s="13">
        <v>0</v>
      </c>
      <c r="G56" s="13">
        <f>D56/D64*100</f>
        <v>0</v>
      </c>
      <c r="H56" s="14" t="e">
        <f t="shared" si="2"/>
        <v>#DIV/0!</v>
      </c>
    </row>
    <row r="57" spans="1:8" ht="12.75">
      <c r="A57" s="18" t="s">
        <v>1</v>
      </c>
      <c r="B57" s="12" t="s">
        <v>33</v>
      </c>
      <c r="C57" s="1">
        <f>C58</f>
        <v>497.1</v>
      </c>
      <c r="D57" s="34">
        <f>D58</f>
        <v>429.3</v>
      </c>
      <c r="E57" s="1">
        <f>E58</f>
        <v>-67.80000000000001</v>
      </c>
      <c r="F57" s="13">
        <f t="shared" si="3"/>
        <v>-13.639106819553419</v>
      </c>
      <c r="G57" s="13">
        <f>D57/D64*100</f>
        <v>4.548970574210844</v>
      </c>
      <c r="H57" s="14">
        <f t="shared" si="2"/>
        <v>-15.793151642208244</v>
      </c>
    </row>
    <row r="58" spans="1:8" ht="12.75">
      <c r="A58" s="18" t="s">
        <v>39</v>
      </c>
      <c r="B58" s="12" t="s">
        <v>95</v>
      </c>
      <c r="C58" s="1">
        <v>497.1</v>
      </c>
      <c r="D58" s="25">
        <v>429.3</v>
      </c>
      <c r="E58" s="1">
        <f>D58-C58</f>
        <v>-67.80000000000001</v>
      </c>
      <c r="F58" s="13">
        <f t="shared" si="3"/>
        <v>-13.639106819553419</v>
      </c>
      <c r="G58" s="13">
        <f>D58/D64*100</f>
        <v>4.548970574210844</v>
      </c>
      <c r="H58" s="14">
        <f t="shared" si="2"/>
        <v>-15.793151642208244</v>
      </c>
    </row>
    <row r="59" spans="1:13" ht="12.75">
      <c r="A59" s="18" t="s">
        <v>96</v>
      </c>
      <c r="B59" s="12" t="s">
        <v>34</v>
      </c>
      <c r="C59" s="1">
        <f>C60+C61</f>
        <v>2538.2000000000003</v>
      </c>
      <c r="D59" s="34">
        <f>D60+D61</f>
        <v>2293.1</v>
      </c>
      <c r="E59" s="1">
        <f>E60+E61</f>
        <v>-245.1000000000002</v>
      </c>
      <c r="F59" s="13">
        <f t="shared" si="3"/>
        <v>-9.656449452367838</v>
      </c>
      <c r="G59" s="13">
        <f>D59/D64*100</f>
        <v>24.298263274453493</v>
      </c>
      <c r="H59" s="14">
        <f t="shared" si="2"/>
        <v>-10.688587501635354</v>
      </c>
      <c r="M59" s="26"/>
    </row>
    <row r="60" spans="1:8" ht="12.75">
      <c r="A60" s="18" t="s">
        <v>97</v>
      </c>
      <c r="B60" s="12" t="s">
        <v>47</v>
      </c>
      <c r="C60" s="1">
        <v>228.3</v>
      </c>
      <c r="D60" s="25">
        <v>247</v>
      </c>
      <c r="E60" s="1">
        <f>D60-C60</f>
        <v>18.69999999999999</v>
      </c>
      <c r="F60" s="13">
        <f t="shared" si="3"/>
        <v>8.190976784932104</v>
      </c>
      <c r="G60" s="13">
        <f>D60/D64*100</f>
        <v>2.6172740084558077</v>
      </c>
      <c r="H60" s="14">
        <f t="shared" si="2"/>
        <v>7.570850202429142</v>
      </c>
    </row>
    <row r="61" spans="1:8" ht="12.75">
      <c r="A61" s="18" t="s">
        <v>35</v>
      </c>
      <c r="B61" s="12" t="s">
        <v>36</v>
      </c>
      <c r="C61" s="13">
        <v>2309.9</v>
      </c>
      <c r="D61" s="17">
        <v>2046.1</v>
      </c>
      <c r="E61" s="1">
        <f>D61-C61</f>
        <v>-263.8000000000002</v>
      </c>
      <c r="F61" s="13">
        <f t="shared" si="3"/>
        <v>-11.420407809861914</v>
      </c>
      <c r="G61" s="13">
        <f>D61/D64*100</f>
        <v>21.680989265997685</v>
      </c>
      <c r="H61" s="14">
        <f t="shared" si="2"/>
        <v>-12.892820487757191</v>
      </c>
    </row>
    <row r="62" spans="1:8" ht="12.75">
      <c r="A62" s="18" t="s">
        <v>37</v>
      </c>
      <c r="B62" s="12" t="s">
        <v>38</v>
      </c>
      <c r="C62" s="1">
        <f>C63</f>
        <v>375.5</v>
      </c>
      <c r="D62" s="34">
        <f>D63</f>
        <v>414.1</v>
      </c>
      <c r="E62" s="1">
        <f>E63</f>
        <v>38.60000000000002</v>
      </c>
      <c r="F62" s="13">
        <f t="shared" si="3"/>
        <v>10.27962716378164</v>
      </c>
      <c r="G62" s="13">
        <f>D62/D64*100</f>
        <v>4.387907558305871</v>
      </c>
      <c r="H62" s="14">
        <f t="shared" si="2"/>
        <v>9.321419946872737</v>
      </c>
    </row>
    <row r="63" spans="1:8" ht="12.75">
      <c r="A63" s="18" t="s">
        <v>40</v>
      </c>
      <c r="B63" s="12" t="s">
        <v>41</v>
      </c>
      <c r="C63" s="1">
        <v>375.5</v>
      </c>
      <c r="D63" s="25">
        <v>414.1</v>
      </c>
      <c r="E63" s="1">
        <f>D63-C63</f>
        <v>38.60000000000002</v>
      </c>
      <c r="F63" s="13">
        <f t="shared" si="3"/>
        <v>10.27962716378164</v>
      </c>
      <c r="G63" s="13">
        <f>D63/D64*100</f>
        <v>4.387907558305871</v>
      </c>
      <c r="H63" s="14">
        <f t="shared" si="2"/>
        <v>9.321419946872737</v>
      </c>
    </row>
    <row r="64" spans="1:9" ht="18" customHeight="1">
      <c r="A64" s="29" t="s">
        <v>98</v>
      </c>
      <c r="B64" s="15"/>
      <c r="C64" s="13">
        <f>C39+C45+C47+C49+C52+C54+C57+C59+C62</f>
        <v>11163.800000000001</v>
      </c>
      <c r="D64" s="13">
        <f>D39+D45+D47+D49+D52+D54+D57+D59+D62</f>
        <v>9437.300000000001</v>
      </c>
      <c r="E64" s="13">
        <f>E39+E45+E47+E49+E54+E57+E59+E62+E52</f>
        <v>-1726.5000000000005</v>
      </c>
      <c r="F64" s="13">
        <f t="shared" si="3"/>
        <v>-15.465164191404355</v>
      </c>
      <c r="G64" s="13" t="e">
        <f>G39+G45+G47+G49+G52+G54+G57+G59+#REF!+G62</f>
        <v>#REF!</v>
      </c>
      <c r="H64" s="14">
        <f t="shared" si="2"/>
        <v>-18.294427431574704</v>
      </c>
      <c r="I64" s="26"/>
    </row>
    <row r="65" spans="1:9" ht="18" customHeight="1">
      <c r="A65" s="35"/>
      <c r="B65" s="6"/>
      <c r="C65" s="36"/>
      <c r="D65" s="36"/>
      <c r="E65" s="36"/>
      <c r="F65" s="36"/>
      <c r="G65" s="36"/>
      <c r="I65" s="26"/>
    </row>
    <row r="66" spans="1:9" ht="12.75">
      <c r="A66" s="9" t="s">
        <v>99</v>
      </c>
      <c r="C66" s="5"/>
      <c r="D66" s="3" t="s">
        <v>100</v>
      </c>
      <c r="I66" s="26"/>
    </row>
  </sheetData>
  <sheetProtection/>
  <mergeCells count="15">
    <mergeCell ref="A18:G18"/>
    <mergeCell ref="A37:G37"/>
    <mergeCell ref="A11:G11"/>
    <mergeCell ref="A12:B12"/>
    <mergeCell ref="A13:B13"/>
    <mergeCell ref="A14:B14"/>
    <mergeCell ref="A15:B15"/>
    <mergeCell ref="A16:B16"/>
    <mergeCell ref="D1:G1"/>
    <mergeCell ref="D2:G2"/>
    <mergeCell ref="D3:G3"/>
    <mergeCell ref="D4:G4"/>
    <mergeCell ref="D5:G5"/>
    <mergeCell ref="A17:B17"/>
    <mergeCell ref="A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63" sqref="A63"/>
    </sheetView>
  </sheetViews>
  <sheetFormatPr defaultColWidth="9.00390625" defaultRowHeight="12.75"/>
  <cols>
    <col min="1" max="1" width="85.375" style="0" customWidth="1"/>
    <col min="2" max="2" width="13.75390625" style="0" customWidth="1"/>
    <col min="3" max="3" width="16.375" style="0" customWidth="1"/>
    <col min="4" max="4" width="16.125" style="0" customWidth="1"/>
    <col min="5" max="5" width="14.75390625" style="0" customWidth="1"/>
    <col min="6" max="6" width="14.25390625" style="0" customWidth="1"/>
    <col min="7" max="8" width="0" style="0" hidden="1" customWidth="1"/>
  </cols>
  <sheetData>
    <row r="1" spans="1:7" ht="12.75">
      <c r="A1" s="2"/>
      <c r="B1" s="3"/>
      <c r="C1" s="3"/>
      <c r="D1" s="37" t="s">
        <v>50</v>
      </c>
      <c r="E1" s="37"/>
      <c r="F1" s="37"/>
      <c r="G1" s="37"/>
    </row>
    <row r="2" spans="1:7" ht="12.75">
      <c r="A2" s="2"/>
      <c r="B2" s="3"/>
      <c r="C2" s="3"/>
      <c r="D2" s="38" t="s">
        <v>51</v>
      </c>
      <c r="E2" s="38"/>
      <c r="F2" s="38"/>
      <c r="G2" s="38"/>
    </row>
    <row r="3" spans="1:7" ht="12.75">
      <c r="A3" s="2"/>
      <c r="B3" s="3"/>
      <c r="C3" s="3"/>
      <c r="D3" s="39" t="s">
        <v>52</v>
      </c>
      <c r="E3" s="39"/>
      <c r="F3" s="39"/>
      <c r="G3" s="39"/>
    </row>
    <row r="4" spans="1:7" ht="12.75">
      <c r="A4" s="2"/>
      <c r="B4" s="3"/>
      <c r="C4" s="3"/>
      <c r="D4" s="40" t="s">
        <v>53</v>
      </c>
      <c r="E4" s="40"/>
      <c r="F4" s="40"/>
      <c r="G4" s="40"/>
    </row>
    <row r="5" spans="1:7" ht="12.75">
      <c r="A5" s="2"/>
      <c r="B5" s="3"/>
      <c r="C5" s="3"/>
      <c r="D5" s="41" t="s">
        <v>54</v>
      </c>
      <c r="E5" s="41"/>
      <c r="F5" s="41"/>
      <c r="G5" s="41"/>
    </row>
    <row r="6" spans="1:7" ht="12.75">
      <c r="A6" s="2"/>
      <c r="B6" s="3"/>
      <c r="C6" s="3"/>
      <c r="D6" s="6"/>
      <c r="E6" s="5"/>
      <c r="F6" s="3"/>
      <c r="G6" s="3"/>
    </row>
    <row r="7" spans="1:7" ht="12.75">
      <c r="A7" s="2"/>
      <c r="B7" s="3"/>
      <c r="C7" s="3"/>
      <c r="D7" s="7"/>
      <c r="E7" s="3" t="s">
        <v>55</v>
      </c>
      <c r="F7" s="5"/>
      <c r="G7" s="5"/>
    </row>
    <row r="8" spans="1:7" ht="12.75">
      <c r="A8" s="2"/>
      <c r="B8" s="3"/>
      <c r="C8" s="3"/>
      <c r="D8" s="8">
        <v>45112</v>
      </c>
      <c r="E8" s="3"/>
      <c r="F8" s="5"/>
      <c r="G8" s="9"/>
    </row>
    <row r="9" spans="1:7" ht="12.75">
      <c r="A9" s="2"/>
      <c r="B9" s="3"/>
      <c r="C9" s="3"/>
      <c r="D9" s="3"/>
      <c r="E9" s="3"/>
      <c r="F9" s="5"/>
      <c r="G9" s="9"/>
    </row>
    <row r="10" spans="1:7" ht="15.75">
      <c r="A10" s="43" t="s">
        <v>109</v>
      </c>
      <c r="B10" s="43"/>
      <c r="C10" s="43"/>
      <c r="D10" s="43"/>
      <c r="E10" s="43"/>
      <c r="F10" s="43"/>
      <c r="G10" s="9"/>
    </row>
    <row r="11" spans="1:7" ht="15.75">
      <c r="A11" s="44" t="s">
        <v>101</v>
      </c>
      <c r="B11" s="45"/>
      <c r="C11" s="45"/>
      <c r="D11" s="45"/>
      <c r="E11" s="45"/>
      <c r="F11" s="45"/>
      <c r="G11" s="45"/>
    </row>
    <row r="12" spans="1:7" ht="39" customHeight="1">
      <c r="A12" s="46" t="s">
        <v>56</v>
      </c>
      <c r="B12" s="47"/>
      <c r="C12" s="10" t="s">
        <v>112</v>
      </c>
      <c r="D12" s="10" t="s">
        <v>102</v>
      </c>
      <c r="E12" s="10" t="s">
        <v>57</v>
      </c>
      <c r="F12" s="11" t="s">
        <v>103</v>
      </c>
      <c r="G12" s="12" t="s">
        <v>58</v>
      </c>
    </row>
    <row r="13" spans="1:7" ht="12.75">
      <c r="A13" s="42" t="s">
        <v>60</v>
      </c>
      <c r="B13" s="42"/>
      <c r="C13" s="13">
        <v>6223</v>
      </c>
      <c r="D13" s="13">
        <f>C17</f>
        <v>4011.9000000000015</v>
      </c>
      <c r="E13" s="13">
        <f>D13-C13</f>
        <v>-2211.0999999999985</v>
      </c>
      <c r="F13" s="13">
        <f>(D13/C13*100)-100</f>
        <v>-35.531094327494756</v>
      </c>
      <c r="G13" s="13"/>
    </row>
    <row r="14" spans="1:7" ht="12.75">
      <c r="A14" s="42" t="s">
        <v>4</v>
      </c>
      <c r="B14" s="42"/>
      <c r="C14" s="13">
        <v>58991.9</v>
      </c>
      <c r="D14" s="13">
        <v>81393.5</v>
      </c>
      <c r="E14" s="13">
        <f>D14-C14</f>
        <v>22401.6</v>
      </c>
      <c r="F14" s="13">
        <f>(D14/C14*100)-100</f>
        <v>37.974026942681945</v>
      </c>
      <c r="G14" s="13"/>
    </row>
    <row r="15" spans="1:7" ht="12.75">
      <c r="A15" s="42" t="s">
        <v>46</v>
      </c>
      <c r="B15" s="42"/>
      <c r="C15" s="13">
        <v>61203</v>
      </c>
      <c r="D15" s="13">
        <v>84347.2</v>
      </c>
      <c r="E15" s="13">
        <f>D15-C15</f>
        <v>23144.199999999997</v>
      </c>
      <c r="F15" s="13">
        <f>(D15/C15*100)-100</f>
        <v>37.81546656209662</v>
      </c>
      <c r="G15" s="13"/>
    </row>
    <row r="16" spans="1:7" ht="12.75">
      <c r="A16" s="42" t="s">
        <v>59</v>
      </c>
      <c r="B16" s="42"/>
      <c r="C16" s="13">
        <f>C14-C15</f>
        <v>-2211.0999999999985</v>
      </c>
      <c r="D16" s="13">
        <f>D14-D15</f>
        <v>-2953.699999999997</v>
      </c>
      <c r="E16" s="13">
        <f>D16-C16</f>
        <v>-742.5999999999985</v>
      </c>
      <c r="F16" s="13">
        <f>(D16/C16*100)-100</f>
        <v>33.58509339242906</v>
      </c>
      <c r="G16" s="13"/>
    </row>
    <row r="17" spans="1:7" ht="12.75">
      <c r="A17" s="42" t="s">
        <v>104</v>
      </c>
      <c r="B17" s="42"/>
      <c r="C17" s="13">
        <f>C13+C16</f>
        <v>4011.9000000000015</v>
      </c>
      <c r="D17" s="13">
        <f>D16+D13</f>
        <v>1058.2000000000044</v>
      </c>
      <c r="E17" s="13">
        <f>D17-C17</f>
        <v>-2953.699999999997</v>
      </c>
      <c r="F17" s="13">
        <f>(D17/C17*100)-100</f>
        <v>-73.62347017622562</v>
      </c>
      <c r="G17" s="13"/>
    </row>
    <row r="18" spans="1:7" ht="15.75">
      <c r="A18" s="44" t="s">
        <v>110</v>
      </c>
      <c r="B18" s="45"/>
      <c r="C18" s="45"/>
      <c r="D18" s="45"/>
      <c r="E18" s="45"/>
      <c r="F18" s="45"/>
      <c r="G18" s="45"/>
    </row>
    <row r="19" spans="1:7" ht="41.25" customHeight="1">
      <c r="A19" s="15" t="s">
        <v>3</v>
      </c>
      <c r="B19" s="12" t="s">
        <v>61</v>
      </c>
      <c r="C19" s="10" t="s">
        <v>106</v>
      </c>
      <c r="D19" s="10" t="s">
        <v>102</v>
      </c>
      <c r="E19" s="10" t="s">
        <v>57</v>
      </c>
      <c r="F19" s="11" t="s">
        <v>103</v>
      </c>
      <c r="G19" s="12" t="s">
        <v>62</v>
      </c>
    </row>
    <row r="20" spans="1:7" ht="12.75">
      <c r="A20" s="16" t="s">
        <v>4</v>
      </c>
      <c r="B20" s="15"/>
      <c r="C20" s="31">
        <f>C21+C32</f>
        <v>27973.899999999998</v>
      </c>
      <c r="D20" s="31">
        <f>D21+D32</f>
        <v>31711.300000000003</v>
      </c>
      <c r="E20" s="13">
        <f aca="true" t="shared" si="0" ref="E20:E36">D20-C20</f>
        <v>3737.400000000005</v>
      </c>
      <c r="F20" s="13">
        <f>(D20/C20*100)-100</f>
        <v>13.360310861195629</v>
      </c>
      <c r="G20" s="13">
        <f>G22+G25+G32</f>
        <v>100</v>
      </c>
    </row>
    <row r="21" spans="1:7" ht="12.75">
      <c r="A21" s="18" t="s">
        <v>5</v>
      </c>
      <c r="B21" s="19" t="s">
        <v>64</v>
      </c>
      <c r="C21" s="30">
        <f>C22+C25+C30</f>
        <v>4469.7</v>
      </c>
      <c r="D21" s="30">
        <f>D22+D25+D30</f>
        <v>5348.9</v>
      </c>
      <c r="E21" s="13">
        <f t="shared" si="0"/>
        <v>879.1999999999998</v>
      </c>
      <c r="F21" s="13">
        <f aca="true" t="shared" si="1" ref="F21:F36">(D21/C21*100)-100</f>
        <v>19.67022395239053</v>
      </c>
      <c r="G21" s="13">
        <f>D21/D20*100</f>
        <v>16.86748887620501</v>
      </c>
    </row>
    <row r="22" spans="1:7" ht="12.75">
      <c r="A22" s="18" t="s">
        <v>65</v>
      </c>
      <c r="B22" s="12"/>
      <c r="C22" s="30">
        <f>C23</f>
        <v>4465</v>
      </c>
      <c r="D22" s="30">
        <f>D23</f>
        <v>4432</v>
      </c>
      <c r="E22" s="13">
        <f t="shared" si="0"/>
        <v>-33</v>
      </c>
      <c r="F22" s="13">
        <f t="shared" si="1"/>
        <v>-0.7390817469204904</v>
      </c>
      <c r="G22" s="13">
        <f>D22/D20*100</f>
        <v>13.976090541857317</v>
      </c>
    </row>
    <row r="23" spans="1:7" ht="12.75">
      <c r="A23" s="20" t="s">
        <v>66</v>
      </c>
      <c r="B23" s="19" t="s">
        <v>64</v>
      </c>
      <c r="C23" s="30">
        <f>C24</f>
        <v>4465</v>
      </c>
      <c r="D23" s="30">
        <f>D24</f>
        <v>4432</v>
      </c>
      <c r="E23" s="13">
        <f t="shared" si="0"/>
        <v>-33</v>
      </c>
      <c r="F23" s="13">
        <f t="shared" si="1"/>
        <v>-0.7390817469204904</v>
      </c>
      <c r="G23" s="13">
        <f>D23/D20*100</f>
        <v>13.976090541857317</v>
      </c>
    </row>
    <row r="24" spans="1:7" ht="38.25">
      <c r="A24" s="20" t="s">
        <v>67</v>
      </c>
      <c r="B24" s="21" t="s">
        <v>68</v>
      </c>
      <c r="C24" s="30">
        <v>4465</v>
      </c>
      <c r="D24" s="30">
        <v>4432</v>
      </c>
      <c r="E24" s="13">
        <f t="shared" si="0"/>
        <v>-33</v>
      </c>
      <c r="F24" s="13">
        <f t="shared" si="1"/>
        <v>-0.7390817469204904</v>
      </c>
      <c r="G24" s="13">
        <f>D24/D20*100</f>
        <v>13.976090541857317</v>
      </c>
    </row>
    <row r="25" spans="1:7" ht="12.75">
      <c r="A25" s="18" t="s">
        <v>69</v>
      </c>
      <c r="B25" s="12"/>
      <c r="C25" s="13">
        <f>C26+C27</f>
        <v>4.7</v>
      </c>
      <c r="D25" s="13">
        <f>D26+D27</f>
        <v>916.9</v>
      </c>
      <c r="E25" s="13">
        <f t="shared" si="0"/>
        <v>912.1999999999999</v>
      </c>
      <c r="F25" s="13">
        <f t="shared" si="1"/>
        <v>19408.510638297874</v>
      </c>
      <c r="G25" s="13">
        <f>D25/D20*100</f>
        <v>2.8913983343476928</v>
      </c>
    </row>
    <row r="26" spans="1:7" ht="12.75">
      <c r="A26" s="18" t="s">
        <v>70</v>
      </c>
      <c r="B26" s="12" t="s">
        <v>71</v>
      </c>
      <c r="C26" s="30">
        <v>1.6</v>
      </c>
      <c r="D26" s="30">
        <v>823.4</v>
      </c>
      <c r="E26" s="13">
        <f t="shared" si="0"/>
        <v>821.8</v>
      </c>
      <c r="F26" s="13">
        <v>0</v>
      </c>
      <c r="G26" s="13">
        <f>D26/D20*100</f>
        <v>2.59655075635499</v>
      </c>
    </row>
    <row r="27" spans="1:7" ht="12.75">
      <c r="A27" s="18" t="s">
        <v>6</v>
      </c>
      <c r="B27" s="12" t="s">
        <v>72</v>
      </c>
      <c r="C27" s="30">
        <f>C28+C29</f>
        <v>3.1</v>
      </c>
      <c r="D27" s="30">
        <f>D28+D29</f>
        <v>93.5</v>
      </c>
      <c r="E27" s="13">
        <f t="shared" si="0"/>
        <v>90.4</v>
      </c>
      <c r="F27" s="13">
        <v>0</v>
      </c>
      <c r="G27" s="13">
        <f>D27/D20*100</f>
        <v>0.2948475779927029</v>
      </c>
    </row>
    <row r="28" spans="1:7" ht="25.5">
      <c r="A28" s="20" t="s">
        <v>73</v>
      </c>
      <c r="B28" s="12" t="s">
        <v>74</v>
      </c>
      <c r="C28" s="30">
        <v>0</v>
      </c>
      <c r="D28" s="30">
        <v>0</v>
      </c>
      <c r="E28" s="13">
        <f t="shared" si="0"/>
        <v>0</v>
      </c>
      <c r="F28" s="13">
        <v>0</v>
      </c>
      <c r="G28" s="13">
        <f>D28/D20*100</f>
        <v>0</v>
      </c>
    </row>
    <row r="29" spans="1:7" ht="12.75">
      <c r="A29" s="20" t="s">
        <v>75</v>
      </c>
      <c r="B29" s="12" t="s">
        <v>76</v>
      </c>
      <c r="C29" s="30">
        <v>3.1</v>
      </c>
      <c r="D29" s="30">
        <v>93.5</v>
      </c>
      <c r="E29" s="13">
        <f t="shared" si="0"/>
        <v>90.4</v>
      </c>
      <c r="F29" s="13">
        <v>0</v>
      </c>
      <c r="G29" s="13">
        <f>D29/D20*100</f>
        <v>0.2948475779927029</v>
      </c>
    </row>
    <row r="30" spans="1:7" ht="12.75">
      <c r="A30" s="20" t="s">
        <v>48</v>
      </c>
      <c r="B30" s="12" t="s">
        <v>77</v>
      </c>
      <c r="C30" s="30">
        <f>C31</f>
        <v>0</v>
      </c>
      <c r="D30" s="30">
        <f>D31</f>
        <v>0</v>
      </c>
      <c r="E30" s="13">
        <f t="shared" si="0"/>
        <v>0</v>
      </c>
      <c r="F30" s="13">
        <v>0</v>
      </c>
      <c r="G30" s="13">
        <f>D30/D20*100</f>
        <v>0</v>
      </c>
    </row>
    <row r="31" spans="1:7" ht="12.75">
      <c r="A31" s="20" t="s">
        <v>78</v>
      </c>
      <c r="B31" s="12" t="s">
        <v>79</v>
      </c>
      <c r="C31" s="30">
        <v>0</v>
      </c>
      <c r="D31" s="30">
        <v>0</v>
      </c>
      <c r="E31" s="13">
        <f t="shared" si="0"/>
        <v>0</v>
      </c>
      <c r="F31" s="13">
        <v>0</v>
      </c>
      <c r="G31" s="13">
        <f>D31/D20*100</f>
        <v>0</v>
      </c>
    </row>
    <row r="32" spans="1:7" ht="12.75">
      <c r="A32" s="18" t="s">
        <v>7</v>
      </c>
      <c r="B32" s="12" t="s">
        <v>80</v>
      </c>
      <c r="C32" s="30">
        <f>C33+C34+C35</f>
        <v>23504.199999999997</v>
      </c>
      <c r="D32" s="30">
        <f>D33+D34+D35</f>
        <v>26362.4</v>
      </c>
      <c r="E32" s="13">
        <f t="shared" si="0"/>
        <v>2858.2000000000044</v>
      </c>
      <c r="F32" s="13">
        <f t="shared" si="1"/>
        <v>12.160379847006084</v>
      </c>
      <c r="G32" s="13">
        <f>D32/D20*100</f>
        <v>83.13251112379498</v>
      </c>
    </row>
    <row r="33" spans="1:7" ht="12.75">
      <c r="A33" s="20" t="s">
        <v>81</v>
      </c>
      <c r="B33" s="12" t="s">
        <v>82</v>
      </c>
      <c r="C33" s="32">
        <v>17499.6</v>
      </c>
      <c r="D33" s="32">
        <v>19982.4</v>
      </c>
      <c r="E33" s="13">
        <f t="shared" si="0"/>
        <v>2482.800000000003</v>
      </c>
      <c r="F33" s="13">
        <f t="shared" si="1"/>
        <v>14.187752862922594</v>
      </c>
      <c r="G33" s="13">
        <f>D33/D21*100</f>
        <v>373.5796145001776</v>
      </c>
    </row>
    <row r="34" spans="1:7" ht="12.75">
      <c r="A34" s="22" t="s">
        <v>83</v>
      </c>
      <c r="B34" s="12" t="s">
        <v>84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/>
    </row>
    <row r="35" spans="1:7" ht="12.75">
      <c r="A35" s="20" t="s">
        <v>85</v>
      </c>
      <c r="B35" s="12" t="s">
        <v>86</v>
      </c>
      <c r="C35" s="32">
        <v>6004.6</v>
      </c>
      <c r="D35" s="32">
        <v>6380</v>
      </c>
      <c r="E35" s="13">
        <f>D35-C35</f>
        <v>375.39999999999964</v>
      </c>
      <c r="F35" s="13">
        <f t="shared" si="1"/>
        <v>6.251873563601237</v>
      </c>
      <c r="G35" s="13">
        <f>D35/D22*100</f>
        <v>143.95306859205778</v>
      </c>
    </row>
    <row r="36" spans="1:7" ht="12.75">
      <c r="A36" s="23" t="s">
        <v>87</v>
      </c>
      <c r="B36" s="24"/>
      <c r="C36" s="31">
        <f>C20-C27-C35</f>
        <v>21966.199999999997</v>
      </c>
      <c r="D36" s="31">
        <f>D20-D27-D35</f>
        <v>25237.800000000003</v>
      </c>
      <c r="E36" s="13">
        <f t="shared" si="0"/>
        <v>3271.600000000006</v>
      </c>
      <c r="F36" s="13">
        <f t="shared" si="1"/>
        <v>14.893791370378167</v>
      </c>
      <c r="G36" s="13"/>
    </row>
    <row r="37" spans="1:7" ht="15.75">
      <c r="A37" s="44" t="s">
        <v>111</v>
      </c>
      <c r="B37" s="45"/>
      <c r="C37" s="45"/>
      <c r="D37" s="45"/>
      <c r="E37" s="45"/>
      <c r="F37" s="45"/>
      <c r="G37" s="45"/>
    </row>
    <row r="38" spans="1:7" ht="41.25" customHeight="1">
      <c r="A38" s="12" t="s">
        <v>88</v>
      </c>
      <c r="B38" s="12" t="s">
        <v>89</v>
      </c>
      <c r="C38" s="10" t="s">
        <v>112</v>
      </c>
      <c r="D38" s="10" t="s">
        <v>102</v>
      </c>
      <c r="E38" s="10" t="s">
        <v>57</v>
      </c>
      <c r="F38" s="11" t="s">
        <v>103</v>
      </c>
      <c r="G38" s="12" t="s">
        <v>90</v>
      </c>
    </row>
    <row r="39" spans="1:7" ht="12.75">
      <c r="A39" s="18" t="s">
        <v>9</v>
      </c>
      <c r="B39" s="12" t="s">
        <v>8</v>
      </c>
      <c r="C39" s="34">
        <f>C40+C41+C42+C43+C44</f>
        <v>9886.199999999999</v>
      </c>
      <c r="D39" s="34">
        <f>D40+D41+D42+D43+D44</f>
        <v>10282.800000000001</v>
      </c>
      <c r="E39" s="25">
        <f>E43+E40+E41+E42+E44</f>
        <v>396.60000000000053</v>
      </c>
      <c r="F39" s="13">
        <f>(D39/C39*100)-100</f>
        <v>4.0116526066638585</v>
      </c>
      <c r="G39" s="13">
        <f>D39/D64*100</f>
        <v>44.47366258525762</v>
      </c>
    </row>
    <row r="40" spans="1:7" ht="25.5">
      <c r="A40" s="18" t="s">
        <v>10</v>
      </c>
      <c r="B40" s="12" t="s">
        <v>11</v>
      </c>
      <c r="C40" s="25">
        <v>830.6</v>
      </c>
      <c r="D40" s="25">
        <v>918.3</v>
      </c>
      <c r="E40" s="1">
        <f>D40-C40</f>
        <v>87.69999999999993</v>
      </c>
      <c r="F40" s="13">
        <f aca="true" t="shared" si="2" ref="F40:F64">(D40/C40*100)-100</f>
        <v>10.558632313989875</v>
      </c>
      <c r="G40" s="13">
        <f>D40/D64*100</f>
        <v>3.97169684833334</v>
      </c>
    </row>
    <row r="41" spans="1:7" ht="25.5">
      <c r="A41" s="18" t="s">
        <v>12</v>
      </c>
      <c r="B41" s="12" t="s">
        <v>13</v>
      </c>
      <c r="C41" s="25">
        <v>808</v>
      </c>
      <c r="D41" s="25">
        <v>1167.7</v>
      </c>
      <c r="E41" s="1">
        <f>D41-C41</f>
        <v>359.70000000000005</v>
      </c>
      <c r="F41" s="13">
        <f t="shared" si="2"/>
        <v>44.51732673267327</v>
      </c>
      <c r="G41" s="13">
        <f>D41/D64*100</f>
        <v>5.05036525078824</v>
      </c>
    </row>
    <row r="42" spans="1:7" ht="25.5">
      <c r="A42" s="18" t="s">
        <v>91</v>
      </c>
      <c r="B42" s="12" t="s">
        <v>14</v>
      </c>
      <c r="C42" s="25">
        <v>8205.3</v>
      </c>
      <c r="D42" s="25">
        <v>8122.2</v>
      </c>
      <c r="E42" s="1">
        <f>D42-C42</f>
        <v>-83.09999999999945</v>
      </c>
      <c r="F42" s="13">
        <f t="shared" si="2"/>
        <v>-1.0127600453365488</v>
      </c>
      <c r="G42" s="13">
        <f>D42/D64*100</f>
        <v>35.128951477222095</v>
      </c>
    </row>
    <row r="43" spans="1:7" ht="12.75">
      <c r="A43" s="18" t="s">
        <v>15</v>
      </c>
      <c r="B43" s="12" t="s">
        <v>16</v>
      </c>
      <c r="C43" s="25">
        <v>0</v>
      </c>
      <c r="D43" s="25">
        <v>0</v>
      </c>
      <c r="E43" s="1">
        <f>D43-C43</f>
        <v>0</v>
      </c>
      <c r="F43" s="13">
        <v>0</v>
      </c>
      <c r="G43" s="13">
        <f>D43/D64*100</f>
        <v>0</v>
      </c>
    </row>
    <row r="44" spans="1:7" ht="12.75">
      <c r="A44" s="18" t="s">
        <v>17</v>
      </c>
      <c r="B44" s="12" t="s">
        <v>18</v>
      </c>
      <c r="C44" s="25">
        <v>42.3</v>
      </c>
      <c r="D44" s="25">
        <v>74.6</v>
      </c>
      <c r="E44" s="1">
        <f>D44-C44</f>
        <v>32.3</v>
      </c>
      <c r="F44" s="13">
        <f t="shared" si="2"/>
        <v>76.3593380614657</v>
      </c>
      <c r="G44" s="13">
        <f>D44/D64*100</f>
        <v>0.3226490089139357</v>
      </c>
    </row>
    <row r="45" spans="1:7" ht="12.75">
      <c r="A45" s="18" t="s">
        <v>19</v>
      </c>
      <c r="B45" s="12" t="s">
        <v>20</v>
      </c>
      <c r="C45" s="34">
        <f>C46</f>
        <v>37.6</v>
      </c>
      <c r="D45" s="34">
        <f>D46</f>
        <v>80.2</v>
      </c>
      <c r="E45" s="1">
        <f>E46</f>
        <v>42.6</v>
      </c>
      <c r="F45" s="13">
        <f t="shared" si="2"/>
        <v>113.29787234042553</v>
      </c>
      <c r="G45" s="13">
        <f>D45/D64*100</f>
        <v>0.34686930985117487</v>
      </c>
    </row>
    <row r="46" spans="1:7" ht="25.5">
      <c r="A46" s="18" t="s">
        <v>92</v>
      </c>
      <c r="B46" s="12" t="s">
        <v>49</v>
      </c>
      <c r="C46" s="25">
        <v>37.6</v>
      </c>
      <c r="D46" s="25">
        <v>80.2</v>
      </c>
      <c r="E46" s="1">
        <f>D46-C46</f>
        <v>42.6</v>
      </c>
      <c r="F46" s="13">
        <f t="shared" si="2"/>
        <v>113.29787234042553</v>
      </c>
      <c r="G46" s="13">
        <f>D46/D64*100</f>
        <v>0.34686930985117487</v>
      </c>
    </row>
    <row r="47" spans="1:7" ht="12.75">
      <c r="A47" s="18" t="s">
        <v>21</v>
      </c>
      <c r="B47" s="12" t="s">
        <v>22</v>
      </c>
      <c r="C47" s="34">
        <f>C48</f>
        <v>0</v>
      </c>
      <c r="D47" s="34">
        <f>D48</f>
        <v>0</v>
      </c>
      <c r="E47" s="1">
        <f>E48</f>
        <v>0</v>
      </c>
      <c r="F47" s="13">
        <v>0</v>
      </c>
      <c r="G47" s="13">
        <f>D47/D64*100</f>
        <v>0</v>
      </c>
    </row>
    <row r="48" spans="1:7" ht="12.75">
      <c r="A48" s="18" t="s">
        <v>23</v>
      </c>
      <c r="B48" s="12" t="s">
        <v>24</v>
      </c>
      <c r="C48" s="25">
        <v>0</v>
      </c>
      <c r="D48" s="25">
        <v>0</v>
      </c>
      <c r="E48" s="1">
        <f>D48-C48</f>
        <v>0</v>
      </c>
      <c r="F48" s="13">
        <v>0</v>
      </c>
      <c r="G48" s="13">
        <f>D48/D64*100</f>
        <v>0</v>
      </c>
    </row>
    <row r="49" spans="1:7" ht="12.75">
      <c r="A49" s="18" t="s">
        <v>0</v>
      </c>
      <c r="B49" s="12" t="s">
        <v>25</v>
      </c>
      <c r="C49" s="34">
        <f>C50+C51</f>
        <v>7362.8</v>
      </c>
      <c r="D49" s="34">
        <f>D50+D51</f>
        <v>5638.3</v>
      </c>
      <c r="E49" s="1">
        <f>E50+E51</f>
        <v>-1724.5000000000002</v>
      </c>
      <c r="F49" s="13">
        <f t="shared" si="2"/>
        <v>-23.42179605584832</v>
      </c>
      <c r="G49" s="13">
        <f>D49/D64*100</f>
        <v>24.385950495434905</v>
      </c>
    </row>
    <row r="50" spans="1:7" ht="12.75">
      <c r="A50" s="18" t="s">
        <v>26</v>
      </c>
      <c r="B50" s="12" t="s">
        <v>27</v>
      </c>
      <c r="C50" s="25">
        <v>3847.4</v>
      </c>
      <c r="D50" s="25">
        <v>1806.2</v>
      </c>
      <c r="E50" s="1">
        <f>D50-C50</f>
        <v>-2041.2</v>
      </c>
      <c r="F50" s="13">
        <f t="shared" si="2"/>
        <v>-53.054010500597805</v>
      </c>
      <c r="G50" s="13">
        <f>D50/D64*100</f>
        <v>7.811912063007383</v>
      </c>
    </row>
    <row r="51" spans="1:7" ht="12.75">
      <c r="A51" s="18" t="s">
        <v>28</v>
      </c>
      <c r="B51" s="12" t="s">
        <v>29</v>
      </c>
      <c r="C51" s="25">
        <v>3515.4</v>
      </c>
      <c r="D51" s="25">
        <v>3832.1</v>
      </c>
      <c r="E51" s="1">
        <f>D51-C51</f>
        <v>316.6999999999998</v>
      </c>
      <c r="F51" s="13">
        <f t="shared" si="2"/>
        <v>9.008932127211693</v>
      </c>
      <c r="G51" s="13">
        <f>D51/D64*100</f>
        <v>16.57403843242752</v>
      </c>
    </row>
    <row r="52" spans="1:7" ht="12.75">
      <c r="A52" s="18" t="s">
        <v>43</v>
      </c>
      <c r="B52" s="27" t="s">
        <v>45</v>
      </c>
      <c r="C52" s="34">
        <f>C53</f>
        <v>0</v>
      </c>
      <c r="D52" s="34">
        <f>D53</f>
        <v>0</v>
      </c>
      <c r="E52" s="1">
        <f>E53</f>
        <v>0</v>
      </c>
      <c r="F52" s="13">
        <v>0</v>
      </c>
      <c r="G52" s="13">
        <f>D52/D64*100</f>
        <v>0</v>
      </c>
    </row>
    <row r="53" spans="1:7" ht="25.5">
      <c r="A53" s="28" t="s">
        <v>93</v>
      </c>
      <c r="B53" s="27" t="s">
        <v>44</v>
      </c>
      <c r="C53" s="25">
        <v>0</v>
      </c>
      <c r="D53" s="25">
        <v>0</v>
      </c>
      <c r="E53" s="1">
        <f>D53-C53</f>
        <v>0</v>
      </c>
      <c r="F53" s="13">
        <v>0</v>
      </c>
      <c r="G53" s="13">
        <f>D53/D64*100</f>
        <v>0</v>
      </c>
    </row>
    <row r="54" spans="1:7" ht="12.75">
      <c r="A54" s="18" t="s">
        <v>2</v>
      </c>
      <c r="B54" s="12" t="s">
        <v>30</v>
      </c>
      <c r="C54" s="34">
        <f>C55+C56</f>
        <v>83.1</v>
      </c>
      <c r="D54" s="34">
        <f>D55+D56</f>
        <v>15</v>
      </c>
      <c r="E54" s="1">
        <f>E56+E55</f>
        <v>-68.1</v>
      </c>
      <c r="F54" s="13">
        <f t="shared" si="2"/>
        <v>-81.94945848375451</v>
      </c>
      <c r="G54" s="13">
        <f>D54/D64*100</f>
        <v>0.06487580608189056</v>
      </c>
    </row>
    <row r="55" spans="1:7" ht="12.75">
      <c r="A55" s="18" t="s">
        <v>31</v>
      </c>
      <c r="B55" s="12" t="s">
        <v>32</v>
      </c>
      <c r="C55" s="25">
        <v>83.1</v>
      </c>
      <c r="D55" s="25">
        <v>15</v>
      </c>
      <c r="E55" s="1">
        <f>D55-C55</f>
        <v>-68.1</v>
      </c>
      <c r="F55" s="13">
        <f t="shared" si="2"/>
        <v>-81.94945848375451</v>
      </c>
      <c r="G55" s="13">
        <f>D55/D64*100</f>
        <v>0.06487580608189056</v>
      </c>
    </row>
    <row r="56" spans="1:7" ht="12.75">
      <c r="A56" s="18" t="s">
        <v>42</v>
      </c>
      <c r="B56" s="12" t="s">
        <v>94</v>
      </c>
      <c r="C56" s="25">
        <v>0</v>
      </c>
      <c r="D56" s="25">
        <v>0</v>
      </c>
      <c r="E56" s="1">
        <f>D56-C56</f>
        <v>0</v>
      </c>
      <c r="F56" s="13">
        <v>0</v>
      </c>
      <c r="G56" s="13">
        <f>D56/D64*100</f>
        <v>0</v>
      </c>
    </row>
    <row r="57" spans="1:7" ht="12.75">
      <c r="A57" s="18" t="s">
        <v>1</v>
      </c>
      <c r="B57" s="12" t="s">
        <v>33</v>
      </c>
      <c r="C57" s="34">
        <f>C58</f>
        <v>1345.6</v>
      </c>
      <c r="D57" s="34">
        <f>D58</f>
        <v>1447.1</v>
      </c>
      <c r="E57" s="1">
        <f>E58</f>
        <v>101.5</v>
      </c>
      <c r="F57" s="13">
        <f t="shared" si="2"/>
        <v>7.543103448275872</v>
      </c>
      <c r="G57" s="13">
        <f>D57/D64*100</f>
        <v>6.258785265406922</v>
      </c>
    </row>
    <row r="58" spans="1:7" ht="12.75">
      <c r="A58" s="18" t="s">
        <v>39</v>
      </c>
      <c r="B58" s="12" t="s">
        <v>95</v>
      </c>
      <c r="C58" s="25">
        <v>1345.6</v>
      </c>
      <c r="D58" s="25">
        <v>1447.1</v>
      </c>
      <c r="E58" s="1">
        <f>D58-C58</f>
        <v>101.5</v>
      </c>
      <c r="F58" s="13">
        <f t="shared" si="2"/>
        <v>7.543103448275872</v>
      </c>
      <c r="G58" s="13">
        <f>D58/D64*100</f>
        <v>6.258785265406922</v>
      </c>
    </row>
    <row r="59" spans="1:7" ht="12.75">
      <c r="A59" s="18" t="s">
        <v>96</v>
      </c>
      <c r="B59" s="12" t="s">
        <v>34</v>
      </c>
      <c r="C59" s="34">
        <f>C60+C61</f>
        <v>5098.4</v>
      </c>
      <c r="D59" s="34">
        <f>D60+D61</f>
        <v>4804.900000000001</v>
      </c>
      <c r="E59" s="1">
        <f>E60+E61</f>
        <v>-293.4999999999996</v>
      </c>
      <c r="F59" s="13">
        <f t="shared" si="2"/>
        <v>-5.756707986819379</v>
      </c>
      <c r="G59" s="13">
        <f>D59/D64*100</f>
        <v>20.781450709525064</v>
      </c>
    </row>
    <row r="60" spans="1:7" ht="12.75">
      <c r="A60" s="18" t="s">
        <v>97</v>
      </c>
      <c r="B60" s="12" t="s">
        <v>47</v>
      </c>
      <c r="C60" s="25">
        <v>456.7</v>
      </c>
      <c r="D60" s="25">
        <v>494.1</v>
      </c>
      <c r="E60" s="1">
        <f>D60-C60</f>
        <v>37.400000000000034</v>
      </c>
      <c r="F60" s="13">
        <f t="shared" si="2"/>
        <v>8.18918327129407</v>
      </c>
      <c r="G60" s="13">
        <f>D60/D64*100</f>
        <v>2.137009052337475</v>
      </c>
    </row>
    <row r="61" spans="1:7" ht="12.75">
      <c r="A61" s="18" t="s">
        <v>35</v>
      </c>
      <c r="B61" s="12" t="s">
        <v>36</v>
      </c>
      <c r="C61" s="17">
        <v>4641.7</v>
      </c>
      <c r="D61" s="17">
        <v>4310.8</v>
      </c>
      <c r="E61" s="1">
        <f>D61-C61</f>
        <v>-330.89999999999964</v>
      </c>
      <c r="F61" s="13">
        <f t="shared" si="2"/>
        <v>-7.128853652756533</v>
      </c>
      <c r="G61" s="13">
        <f>D61/D64*100</f>
        <v>18.644441657187592</v>
      </c>
    </row>
    <row r="62" spans="1:7" ht="12.75">
      <c r="A62" s="18" t="s">
        <v>37</v>
      </c>
      <c r="B62" s="12" t="s">
        <v>38</v>
      </c>
      <c r="C62" s="34">
        <f>C63</f>
        <v>922.3</v>
      </c>
      <c r="D62" s="34">
        <f>D63</f>
        <v>852.8</v>
      </c>
      <c r="E62" s="1">
        <f>E63</f>
        <v>-69.5</v>
      </c>
      <c r="F62" s="13">
        <f t="shared" si="2"/>
        <v>-7.535509053453325</v>
      </c>
      <c r="G62" s="13">
        <f>D62/D64*100</f>
        <v>3.6884058284424177</v>
      </c>
    </row>
    <row r="63" spans="1:7" ht="12.75">
      <c r="A63" s="18" t="s">
        <v>40</v>
      </c>
      <c r="B63" s="12" t="s">
        <v>41</v>
      </c>
      <c r="C63" s="25">
        <v>922.3</v>
      </c>
      <c r="D63" s="25">
        <v>852.8</v>
      </c>
      <c r="E63" s="1">
        <f>D63-C63</f>
        <v>-69.5</v>
      </c>
      <c r="F63" s="13">
        <f t="shared" si="2"/>
        <v>-7.535509053453325</v>
      </c>
      <c r="G63" s="13">
        <f>D63/D64*100</f>
        <v>3.6884058284424177</v>
      </c>
    </row>
    <row r="64" spans="1:7" ht="12.75">
      <c r="A64" s="29" t="s">
        <v>98</v>
      </c>
      <c r="B64" s="15"/>
      <c r="C64" s="32">
        <f>C39+C45+C47+C49+C52+C54+C57+C59+C62</f>
        <v>24735.999999999996</v>
      </c>
      <c r="D64" s="32">
        <f>D39+D45+D47+D49+D52+D54+D57+D59+D62</f>
        <v>23121.100000000002</v>
      </c>
      <c r="E64" s="13">
        <f>E39+E45+E47+E49+E54+E57+E59+E62+E52</f>
        <v>-1614.8999999999992</v>
      </c>
      <c r="F64" s="13">
        <f t="shared" si="2"/>
        <v>-6.528541397153916</v>
      </c>
      <c r="G64" s="13" t="e">
        <f>G39+G45+G47+G49+G52+G54+G57+G59+#REF!+G62</f>
        <v>#REF!</v>
      </c>
    </row>
    <row r="65" spans="1:7" ht="12.75">
      <c r="A65" s="35"/>
      <c r="B65" s="6"/>
      <c r="C65" s="36"/>
      <c r="D65" s="36"/>
      <c r="E65" s="36"/>
      <c r="F65" s="36"/>
      <c r="G65" s="36"/>
    </row>
    <row r="66" spans="1:7" ht="12.75">
      <c r="A66" s="9" t="s">
        <v>99</v>
      </c>
      <c r="B66" s="3"/>
      <c r="C66" s="5"/>
      <c r="D66" s="3" t="s">
        <v>100</v>
      </c>
      <c r="E66" s="3"/>
      <c r="F66" s="3"/>
      <c r="G66" s="3"/>
    </row>
  </sheetData>
  <sheetProtection/>
  <mergeCells count="15">
    <mergeCell ref="D1:G1"/>
    <mergeCell ref="D2:G2"/>
    <mergeCell ref="D3:G3"/>
    <mergeCell ref="D4:G4"/>
    <mergeCell ref="D5:G5"/>
    <mergeCell ref="A10:F10"/>
    <mergeCell ref="A17:B17"/>
    <mergeCell ref="A18:G18"/>
    <mergeCell ref="A37:G37"/>
    <mergeCell ref="A11:G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L51" sqref="L51"/>
    </sheetView>
  </sheetViews>
  <sheetFormatPr defaultColWidth="9.00390625" defaultRowHeight="12.75"/>
  <cols>
    <col min="1" max="1" width="85.00390625" style="2" customWidth="1"/>
    <col min="2" max="2" width="13.875" style="3" customWidth="1"/>
    <col min="3" max="3" width="17.00390625" style="3" customWidth="1"/>
    <col min="4" max="4" width="15.75390625" style="3" customWidth="1"/>
    <col min="5" max="5" width="14.875" style="3" customWidth="1"/>
    <col min="6" max="6" width="14.375" style="3" customWidth="1"/>
    <col min="7" max="7" width="13.625" style="3" hidden="1" customWidth="1"/>
    <col min="8" max="8" width="0" style="14" hidden="1" customWidth="1"/>
    <col min="9" max="16384" width="9.125" style="5" customWidth="1"/>
  </cols>
  <sheetData>
    <row r="1" spans="4:8" ht="12.75">
      <c r="D1" s="37" t="s">
        <v>50</v>
      </c>
      <c r="E1" s="37"/>
      <c r="F1" s="37"/>
      <c r="G1" s="37"/>
      <c r="H1" s="4"/>
    </row>
    <row r="2" spans="4:8" ht="12.75">
      <c r="D2" s="38" t="s">
        <v>51</v>
      </c>
      <c r="E2" s="38"/>
      <c r="F2" s="38"/>
      <c r="G2" s="38"/>
      <c r="H2" s="4"/>
    </row>
    <row r="3" spans="4:8" ht="12.75">
      <c r="D3" s="39" t="s">
        <v>52</v>
      </c>
      <c r="E3" s="39"/>
      <c r="F3" s="39"/>
      <c r="G3" s="39"/>
      <c r="H3" s="4"/>
    </row>
    <row r="4" spans="4:8" ht="12.75">
      <c r="D4" s="40" t="s">
        <v>53</v>
      </c>
      <c r="E4" s="40"/>
      <c r="F4" s="40"/>
      <c r="G4" s="40"/>
      <c r="H4" s="4"/>
    </row>
    <row r="5" spans="4:8" ht="12.75">
      <c r="D5" s="41" t="s">
        <v>54</v>
      </c>
      <c r="E5" s="41"/>
      <c r="F5" s="41"/>
      <c r="G5" s="41"/>
      <c r="H5" s="4"/>
    </row>
    <row r="6" spans="4:8" ht="12.75">
      <c r="D6" s="6"/>
      <c r="E6" s="5"/>
      <c r="H6" s="4"/>
    </row>
    <row r="7" spans="4:8" ht="12.75">
      <c r="D7" s="7"/>
      <c r="E7" s="3" t="s">
        <v>55</v>
      </c>
      <c r="F7" s="5"/>
      <c r="G7" s="5"/>
      <c r="H7" s="4"/>
    </row>
    <row r="8" spans="4:8" ht="12.75">
      <c r="D8" s="8">
        <v>45204</v>
      </c>
      <c r="F8" s="5"/>
      <c r="G8" s="9"/>
      <c r="H8" s="4"/>
    </row>
    <row r="9" spans="6:8" ht="12.75">
      <c r="F9" s="5"/>
      <c r="G9" s="9"/>
      <c r="H9" s="4"/>
    </row>
    <row r="10" spans="1:8" ht="15.75">
      <c r="A10" s="43" t="s">
        <v>113</v>
      </c>
      <c r="B10" s="43"/>
      <c r="C10" s="43"/>
      <c r="D10" s="43"/>
      <c r="E10" s="43"/>
      <c r="F10" s="43"/>
      <c r="G10" s="9"/>
      <c r="H10" s="4"/>
    </row>
    <row r="11" spans="1:8" ht="15.75">
      <c r="A11" s="44" t="s">
        <v>101</v>
      </c>
      <c r="B11" s="45"/>
      <c r="C11" s="45"/>
      <c r="D11" s="45"/>
      <c r="E11" s="45"/>
      <c r="F11" s="45"/>
      <c r="G11" s="45"/>
      <c r="H11" s="4"/>
    </row>
    <row r="12" spans="1:8" ht="38.25">
      <c r="A12" s="46" t="s">
        <v>56</v>
      </c>
      <c r="B12" s="47"/>
      <c r="C12" s="10" t="s">
        <v>112</v>
      </c>
      <c r="D12" s="10" t="s">
        <v>102</v>
      </c>
      <c r="E12" s="10" t="s">
        <v>57</v>
      </c>
      <c r="F12" s="11" t="s">
        <v>103</v>
      </c>
      <c r="G12" s="12" t="s">
        <v>58</v>
      </c>
      <c r="H12" s="4"/>
    </row>
    <row r="13" spans="1:8" ht="12.75">
      <c r="A13" s="42" t="s">
        <v>60</v>
      </c>
      <c r="B13" s="42"/>
      <c r="C13" s="13">
        <v>6223</v>
      </c>
      <c r="D13" s="13">
        <f>C17</f>
        <v>4011.9000000000015</v>
      </c>
      <c r="E13" s="13">
        <f>D13-C13</f>
        <v>-2211.0999999999985</v>
      </c>
      <c r="F13" s="13">
        <f>(D13/C13*100)-100</f>
        <v>-35.531094327494756</v>
      </c>
      <c r="G13" s="13"/>
      <c r="H13" s="4"/>
    </row>
    <row r="14" spans="1:8" ht="12.75">
      <c r="A14" s="42" t="s">
        <v>4</v>
      </c>
      <c r="B14" s="42"/>
      <c r="C14" s="13">
        <v>58991.9</v>
      </c>
      <c r="D14" s="13">
        <v>81393.5</v>
      </c>
      <c r="E14" s="13">
        <f>D14-C14</f>
        <v>22401.6</v>
      </c>
      <c r="F14" s="13">
        <f>(D14/C14*100)-100</f>
        <v>37.974026942681945</v>
      </c>
      <c r="G14" s="13"/>
      <c r="H14" s="4"/>
    </row>
    <row r="15" spans="1:8" ht="12.75">
      <c r="A15" s="42" t="s">
        <v>46</v>
      </c>
      <c r="B15" s="42"/>
      <c r="C15" s="13">
        <v>61203</v>
      </c>
      <c r="D15" s="13">
        <v>84347.2</v>
      </c>
      <c r="E15" s="13">
        <f>D15-C15</f>
        <v>23144.199999999997</v>
      </c>
      <c r="F15" s="13">
        <f>(D15/C15*100)-100</f>
        <v>37.81546656209662</v>
      </c>
      <c r="G15" s="13"/>
      <c r="H15" s="4"/>
    </row>
    <row r="16" spans="1:8" ht="12.75">
      <c r="A16" s="42" t="s">
        <v>59</v>
      </c>
      <c r="B16" s="42"/>
      <c r="C16" s="13">
        <f>C14-C15</f>
        <v>-2211.0999999999985</v>
      </c>
      <c r="D16" s="13">
        <f>D14-D15</f>
        <v>-2953.699999999997</v>
      </c>
      <c r="E16" s="13">
        <f>D16-C16</f>
        <v>-742.5999999999985</v>
      </c>
      <c r="F16" s="13">
        <f>(D16/C16*100)-100</f>
        <v>33.58509339242906</v>
      </c>
      <c r="G16" s="13"/>
      <c r="H16" s="4"/>
    </row>
    <row r="17" spans="1:8" ht="12.75">
      <c r="A17" s="42" t="s">
        <v>104</v>
      </c>
      <c r="B17" s="42"/>
      <c r="C17" s="13">
        <f>C13+C16</f>
        <v>4011.9000000000015</v>
      </c>
      <c r="D17" s="13">
        <f>D16+D13</f>
        <v>1058.2000000000044</v>
      </c>
      <c r="E17" s="13">
        <f>D17-C17</f>
        <v>-2953.699999999997</v>
      </c>
      <c r="F17" s="13">
        <f>(D17/C17*100)-100</f>
        <v>-73.62347017622562</v>
      </c>
      <c r="G17" s="13"/>
      <c r="H17" s="4"/>
    </row>
    <row r="18" spans="1:7" ht="15.75">
      <c r="A18" s="44" t="s">
        <v>114</v>
      </c>
      <c r="B18" s="45"/>
      <c r="C18" s="45"/>
      <c r="D18" s="45"/>
      <c r="E18" s="45"/>
      <c r="F18" s="45"/>
      <c r="G18" s="45"/>
    </row>
    <row r="19" spans="1:8" ht="38.25">
      <c r="A19" s="15" t="s">
        <v>3</v>
      </c>
      <c r="B19" s="12" t="s">
        <v>61</v>
      </c>
      <c r="C19" s="10" t="s">
        <v>106</v>
      </c>
      <c r="D19" s="10" t="s">
        <v>102</v>
      </c>
      <c r="E19" s="10" t="s">
        <v>57</v>
      </c>
      <c r="F19" s="11" t="s">
        <v>103</v>
      </c>
      <c r="G19" s="12" t="s">
        <v>62</v>
      </c>
      <c r="H19" s="14" t="s">
        <v>63</v>
      </c>
    </row>
    <row r="20" spans="1:8" ht="17.25" customHeight="1">
      <c r="A20" s="16" t="s">
        <v>4</v>
      </c>
      <c r="B20" s="15"/>
      <c r="C20" s="31">
        <f>C21+C32</f>
        <v>42544.7</v>
      </c>
      <c r="D20" s="31">
        <f>D21+D32</f>
        <v>48073</v>
      </c>
      <c r="E20" s="13">
        <f aca="true" t="shared" si="0" ref="E20:E36">D20-C20</f>
        <v>5528.300000000003</v>
      </c>
      <c r="F20" s="13">
        <f>(D20/C20*100)-100</f>
        <v>12.994097972250373</v>
      </c>
      <c r="G20" s="13">
        <f>G22+G25+G32</f>
        <v>100</v>
      </c>
      <c r="H20" s="14">
        <f>100-(C20/D20*100)</f>
        <v>11.499802383874538</v>
      </c>
    </row>
    <row r="21" spans="1:8" ht="19.5" customHeight="1">
      <c r="A21" s="18" t="s">
        <v>5</v>
      </c>
      <c r="B21" s="19" t="s">
        <v>64</v>
      </c>
      <c r="C21" s="30">
        <f>C22+C25+C30</f>
        <v>7099.7</v>
      </c>
      <c r="D21" s="30">
        <f>D22+D25+D30</f>
        <v>8293.4</v>
      </c>
      <c r="E21" s="13">
        <f t="shared" si="0"/>
        <v>1193.6999999999998</v>
      </c>
      <c r="F21" s="13">
        <f aca="true" t="shared" si="1" ref="F21:F36">(D21/C21*100)-100</f>
        <v>16.813386481118926</v>
      </c>
      <c r="G21" s="13">
        <f>D21/D20*100</f>
        <v>17.251679737066546</v>
      </c>
      <c r="H21" s="14">
        <f aca="true" t="shared" si="2" ref="H21:H64">100-(C21/D21*100)</f>
        <v>14.393373043625047</v>
      </c>
    </row>
    <row r="22" spans="1:8" ht="19.5" customHeight="1">
      <c r="A22" s="18" t="s">
        <v>65</v>
      </c>
      <c r="B22" s="12"/>
      <c r="C22" s="30">
        <f>C23</f>
        <v>7083.2</v>
      </c>
      <c r="D22" s="30">
        <f>D23</f>
        <v>7343.1</v>
      </c>
      <c r="E22" s="13">
        <f t="shared" si="0"/>
        <v>259.90000000000055</v>
      </c>
      <c r="F22" s="13">
        <f t="shared" si="1"/>
        <v>3.6692455387395455</v>
      </c>
      <c r="G22" s="13">
        <f>D22/D20*100</f>
        <v>15.274894431385603</v>
      </c>
      <c r="H22" s="14">
        <f t="shared" si="2"/>
        <v>3.5393771023137504</v>
      </c>
    </row>
    <row r="23" spans="1:7" ht="16.5" customHeight="1">
      <c r="A23" s="20" t="s">
        <v>66</v>
      </c>
      <c r="B23" s="19" t="s">
        <v>64</v>
      </c>
      <c r="C23" s="30">
        <f>C24</f>
        <v>7083.2</v>
      </c>
      <c r="D23" s="30">
        <f>D24</f>
        <v>7343.1</v>
      </c>
      <c r="E23" s="13">
        <f t="shared" si="0"/>
        <v>259.90000000000055</v>
      </c>
      <c r="F23" s="13">
        <f t="shared" si="1"/>
        <v>3.6692455387395455</v>
      </c>
      <c r="G23" s="13">
        <f>D23/D20*100</f>
        <v>15.274894431385603</v>
      </c>
    </row>
    <row r="24" spans="1:7" ht="38.25">
      <c r="A24" s="20" t="s">
        <v>67</v>
      </c>
      <c r="B24" s="21" t="s">
        <v>68</v>
      </c>
      <c r="C24" s="30">
        <v>7083.2</v>
      </c>
      <c r="D24" s="30">
        <v>7343.1</v>
      </c>
      <c r="E24" s="13">
        <f t="shared" si="0"/>
        <v>259.90000000000055</v>
      </c>
      <c r="F24" s="13">
        <f t="shared" si="1"/>
        <v>3.6692455387395455</v>
      </c>
      <c r="G24" s="13">
        <f>D24/D20*100</f>
        <v>15.274894431385603</v>
      </c>
    </row>
    <row r="25" spans="1:8" ht="18" customHeight="1">
      <c r="A25" s="18" t="s">
        <v>69</v>
      </c>
      <c r="B25" s="12"/>
      <c r="C25" s="13">
        <f>C26+C27</f>
        <v>16.5</v>
      </c>
      <c r="D25" s="13">
        <f>D26+D27</f>
        <v>950.3</v>
      </c>
      <c r="E25" s="13">
        <f t="shared" si="0"/>
        <v>933.8</v>
      </c>
      <c r="F25" s="13">
        <f t="shared" si="1"/>
        <v>5659.393939393939</v>
      </c>
      <c r="G25" s="13">
        <f>D25/D20*100</f>
        <v>1.9767853056809435</v>
      </c>
      <c r="H25" s="14">
        <f t="shared" si="2"/>
        <v>98.26370619804273</v>
      </c>
    </row>
    <row r="26" spans="1:8" ht="12.75">
      <c r="A26" s="18" t="s">
        <v>70</v>
      </c>
      <c r="B26" s="12" t="s">
        <v>71</v>
      </c>
      <c r="C26" s="30">
        <v>1.7</v>
      </c>
      <c r="D26" s="30">
        <v>856.8</v>
      </c>
      <c r="E26" s="13">
        <f t="shared" si="0"/>
        <v>855.0999999999999</v>
      </c>
      <c r="F26" s="13">
        <v>0</v>
      </c>
      <c r="G26" s="13">
        <f>D26/D20*100</f>
        <v>1.782289434817881</v>
      </c>
      <c r="H26" s="14">
        <f t="shared" si="2"/>
        <v>99.8015873015873</v>
      </c>
    </row>
    <row r="27" spans="1:8" ht="17.25" customHeight="1">
      <c r="A27" s="18" t="s">
        <v>6</v>
      </c>
      <c r="B27" s="12" t="s">
        <v>72</v>
      </c>
      <c r="C27" s="30">
        <f>C28+C29</f>
        <v>14.8</v>
      </c>
      <c r="D27" s="30">
        <f>D28+D29</f>
        <v>93.5</v>
      </c>
      <c r="E27" s="13">
        <f t="shared" si="0"/>
        <v>78.7</v>
      </c>
      <c r="F27" s="13">
        <v>0</v>
      </c>
      <c r="G27" s="13">
        <f>D27/D20*100</f>
        <v>0.19449587086306244</v>
      </c>
      <c r="H27" s="14">
        <f t="shared" si="2"/>
        <v>84.1711229946524</v>
      </c>
    </row>
    <row r="28" spans="1:8" ht="31.5" customHeight="1">
      <c r="A28" s="20" t="s">
        <v>73</v>
      </c>
      <c r="B28" s="12" t="s">
        <v>74</v>
      </c>
      <c r="C28" s="30">
        <v>0</v>
      </c>
      <c r="D28" s="30">
        <v>0</v>
      </c>
      <c r="E28" s="13">
        <f t="shared" si="0"/>
        <v>0</v>
      </c>
      <c r="F28" s="13">
        <v>0</v>
      </c>
      <c r="G28" s="13">
        <f>D28/D20*100</f>
        <v>0</v>
      </c>
      <c r="H28" s="14" t="e">
        <f t="shared" si="2"/>
        <v>#DIV/0!</v>
      </c>
    </row>
    <row r="29" spans="1:7" ht="21" customHeight="1">
      <c r="A29" s="20" t="s">
        <v>75</v>
      </c>
      <c r="B29" s="12" t="s">
        <v>76</v>
      </c>
      <c r="C29" s="30">
        <v>14.8</v>
      </c>
      <c r="D29" s="30">
        <v>93.5</v>
      </c>
      <c r="E29" s="13">
        <f t="shared" si="0"/>
        <v>78.7</v>
      </c>
      <c r="F29" s="13">
        <v>0</v>
      </c>
      <c r="G29" s="13">
        <f>D29/D20*100</f>
        <v>0.19449587086306244</v>
      </c>
    </row>
    <row r="30" spans="1:8" ht="20.25" customHeight="1">
      <c r="A30" s="20" t="s">
        <v>48</v>
      </c>
      <c r="B30" s="12" t="s">
        <v>77</v>
      </c>
      <c r="C30" s="30">
        <f>C31</f>
        <v>0</v>
      </c>
      <c r="D30" s="30">
        <f>D31</f>
        <v>0</v>
      </c>
      <c r="E30" s="13">
        <f t="shared" si="0"/>
        <v>0</v>
      </c>
      <c r="F30" s="13">
        <v>0</v>
      </c>
      <c r="G30" s="13">
        <f>D30/D20*100</f>
        <v>0</v>
      </c>
      <c r="H30" s="14" t="e">
        <f t="shared" si="2"/>
        <v>#DIV/0!</v>
      </c>
    </row>
    <row r="31" spans="1:8" ht="21" customHeight="1">
      <c r="A31" s="20" t="s">
        <v>78</v>
      </c>
      <c r="B31" s="12" t="s">
        <v>79</v>
      </c>
      <c r="C31" s="30">
        <v>0</v>
      </c>
      <c r="D31" s="30">
        <v>0</v>
      </c>
      <c r="E31" s="13">
        <f t="shared" si="0"/>
        <v>0</v>
      </c>
      <c r="F31" s="13">
        <v>0</v>
      </c>
      <c r="G31" s="13">
        <f>D31/D20*100</f>
        <v>0</v>
      </c>
      <c r="H31" s="14" t="e">
        <f t="shared" si="2"/>
        <v>#DIV/0!</v>
      </c>
    </row>
    <row r="32" spans="1:8" ht="21" customHeight="1">
      <c r="A32" s="18" t="s">
        <v>7</v>
      </c>
      <c r="B32" s="12" t="s">
        <v>80</v>
      </c>
      <c r="C32" s="30">
        <f>C33+C34+C35</f>
        <v>35445</v>
      </c>
      <c r="D32" s="30">
        <f>D33+D34+D35</f>
        <v>39779.6</v>
      </c>
      <c r="E32" s="13">
        <f t="shared" si="0"/>
        <v>4334.5999999999985</v>
      </c>
      <c r="F32" s="13">
        <f t="shared" si="1"/>
        <v>12.229087318380593</v>
      </c>
      <c r="G32" s="13">
        <f>D32/D20*100</f>
        <v>82.74832026293345</v>
      </c>
      <c r="H32" s="14">
        <f t="shared" si="2"/>
        <v>10.896539935042085</v>
      </c>
    </row>
    <row r="33" spans="1:7" ht="18.75" customHeight="1">
      <c r="A33" s="20" t="s">
        <v>81</v>
      </c>
      <c r="B33" s="12" t="s">
        <v>82</v>
      </c>
      <c r="C33" s="32">
        <v>26249.4</v>
      </c>
      <c r="D33" s="32">
        <v>29973.6</v>
      </c>
      <c r="E33" s="13">
        <f t="shared" si="0"/>
        <v>3724.199999999997</v>
      </c>
      <c r="F33" s="13">
        <f t="shared" si="1"/>
        <v>14.18775286292258</v>
      </c>
      <c r="G33" s="13">
        <f>D33/D21*100</f>
        <v>361.4151011647816</v>
      </c>
    </row>
    <row r="34" spans="1:7" ht="21.75" customHeight="1">
      <c r="A34" s="22" t="s">
        <v>83</v>
      </c>
      <c r="B34" s="12" t="s">
        <v>84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/>
    </row>
    <row r="35" spans="1:7" ht="21.75" customHeight="1">
      <c r="A35" s="20" t="s">
        <v>85</v>
      </c>
      <c r="B35" s="12" t="s">
        <v>86</v>
      </c>
      <c r="C35" s="32">
        <v>9195.6</v>
      </c>
      <c r="D35" s="32">
        <v>9806</v>
      </c>
      <c r="E35" s="13">
        <f>D35-C35</f>
        <v>610.3999999999996</v>
      </c>
      <c r="F35" s="13">
        <f t="shared" si="1"/>
        <v>6.637957283918382</v>
      </c>
      <c r="G35" s="13">
        <f>D35/D22*100</f>
        <v>133.54033037817814</v>
      </c>
    </row>
    <row r="36" spans="1:7" ht="17.25" customHeight="1">
      <c r="A36" s="23" t="s">
        <v>87</v>
      </c>
      <c r="B36" s="24"/>
      <c r="C36" s="31">
        <f>C20-C27-C35</f>
        <v>33334.299999999996</v>
      </c>
      <c r="D36" s="31">
        <f>D20-D27-D35</f>
        <v>38173.5</v>
      </c>
      <c r="E36" s="13">
        <f t="shared" si="0"/>
        <v>4839.200000000004</v>
      </c>
      <c r="F36" s="13">
        <f t="shared" si="1"/>
        <v>14.517179001808955</v>
      </c>
      <c r="G36" s="13"/>
    </row>
    <row r="37" spans="1:8" ht="18" customHeight="1">
      <c r="A37" s="44" t="s">
        <v>115</v>
      </c>
      <c r="B37" s="45"/>
      <c r="C37" s="45"/>
      <c r="D37" s="45"/>
      <c r="E37" s="45"/>
      <c r="F37" s="45"/>
      <c r="G37" s="45"/>
      <c r="H37" s="14">
        <v>0</v>
      </c>
    </row>
    <row r="38" spans="1:8" ht="42" customHeight="1">
      <c r="A38" s="12" t="s">
        <v>88</v>
      </c>
      <c r="B38" s="12" t="s">
        <v>89</v>
      </c>
      <c r="C38" s="10" t="s">
        <v>112</v>
      </c>
      <c r="D38" s="10" t="s">
        <v>102</v>
      </c>
      <c r="E38" s="10" t="s">
        <v>57</v>
      </c>
      <c r="F38" s="11" t="s">
        <v>103</v>
      </c>
      <c r="G38" s="12" t="s">
        <v>90</v>
      </c>
      <c r="H38" s="14">
        <v>0</v>
      </c>
    </row>
    <row r="39" spans="1:13" ht="12.75">
      <c r="A39" s="18" t="s">
        <v>9</v>
      </c>
      <c r="B39" s="12" t="s">
        <v>8</v>
      </c>
      <c r="C39" s="34">
        <f>C40+C41+C42+C43+C44</f>
        <v>14582</v>
      </c>
      <c r="D39" s="34">
        <f>D40+D41+D42+D43+D44</f>
        <v>15945.7</v>
      </c>
      <c r="E39" s="25">
        <f>E43+E40+E41+E42+E44</f>
        <v>1363.7000000000003</v>
      </c>
      <c r="F39" s="13">
        <f>(D39/C39*100)-100</f>
        <v>9.351940748868472</v>
      </c>
      <c r="G39" s="13">
        <f>D39/D64*100</f>
        <v>40.98730207690726</v>
      </c>
      <c r="H39" s="14">
        <f t="shared" si="2"/>
        <v>8.552148855177265</v>
      </c>
      <c r="J39" s="26"/>
      <c r="L39" s="26"/>
      <c r="M39" s="26"/>
    </row>
    <row r="40" spans="1:8" ht="24" customHeight="1">
      <c r="A40" s="18" t="s">
        <v>10</v>
      </c>
      <c r="B40" s="12" t="s">
        <v>11</v>
      </c>
      <c r="C40" s="25">
        <v>1188.7</v>
      </c>
      <c r="D40" s="25">
        <v>1355</v>
      </c>
      <c r="E40" s="1">
        <f>D40-C40</f>
        <v>166.29999999999995</v>
      </c>
      <c r="F40" s="13">
        <f aca="true" t="shared" si="3" ref="F40:F64">(D40/C40*100)-100</f>
        <v>13.99007318919827</v>
      </c>
      <c r="G40" s="13">
        <f>D40/D64*100</f>
        <v>3.4829323462882993</v>
      </c>
      <c r="H40" s="14">
        <f t="shared" si="2"/>
        <v>12.273062730627302</v>
      </c>
    </row>
    <row r="41" spans="1:14" ht="25.5">
      <c r="A41" s="18" t="s">
        <v>12</v>
      </c>
      <c r="B41" s="12" t="s">
        <v>13</v>
      </c>
      <c r="C41" s="25">
        <v>1361.5</v>
      </c>
      <c r="D41" s="25">
        <v>1788.5</v>
      </c>
      <c r="E41" s="1">
        <f>D41-C41</f>
        <v>427</v>
      </c>
      <c r="F41" s="13">
        <f t="shared" si="3"/>
        <v>31.362467866323897</v>
      </c>
      <c r="G41" s="13">
        <f>D41/D64*100</f>
        <v>4.59721365412297</v>
      </c>
      <c r="H41" s="14">
        <f t="shared" si="2"/>
        <v>23.8747553816047</v>
      </c>
      <c r="N41" s="26"/>
    </row>
    <row r="42" spans="1:11" ht="31.5" customHeight="1">
      <c r="A42" s="18" t="s">
        <v>91</v>
      </c>
      <c r="B42" s="12" t="s">
        <v>14</v>
      </c>
      <c r="C42" s="25">
        <v>11951.5</v>
      </c>
      <c r="D42" s="25">
        <v>12727.6</v>
      </c>
      <c r="E42" s="1">
        <f>D42-C42</f>
        <v>776.1000000000004</v>
      </c>
      <c r="F42" s="13">
        <f t="shared" si="3"/>
        <v>6.493745554951261</v>
      </c>
      <c r="G42" s="13">
        <f>D42/D64*100</f>
        <v>32.715402015216945</v>
      </c>
      <c r="H42" s="14">
        <f t="shared" si="2"/>
        <v>6.097771771583012</v>
      </c>
      <c r="K42" s="26"/>
    </row>
    <row r="43" spans="1:8" ht="18.75" customHeight="1">
      <c r="A43" s="18" t="s">
        <v>15</v>
      </c>
      <c r="B43" s="12" t="s">
        <v>16</v>
      </c>
      <c r="C43" s="25">
        <v>0</v>
      </c>
      <c r="D43" s="25">
        <v>0</v>
      </c>
      <c r="E43" s="1">
        <f>D43-C43</f>
        <v>0</v>
      </c>
      <c r="F43" s="13">
        <v>0</v>
      </c>
      <c r="G43" s="13">
        <f>D43/D64*100</f>
        <v>0</v>
      </c>
      <c r="H43" s="14" t="e">
        <f t="shared" si="2"/>
        <v>#DIV/0!</v>
      </c>
    </row>
    <row r="44" spans="1:12" ht="13.5" customHeight="1">
      <c r="A44" s="18" t="s">
        <v>17</v>
      </c>
      <c r="B44" s="12" t="s">
        <v>18</v>
      </c>
      <c r="C44" s="25">
        <v>80.3</v>
      </c>
      <c r="D44" s="25">
        <v>74.6</v>
      </c>
      <c r="E44" s="1">
        <f>D44-C44</f>
        <v>-5.700000000000003</v>
      </c>
      <c r="F44" s="13">
        <f t="shared" si="3"/>
        <v>-7.0983810709838195</v>
      </c>
      <c r="G44" s="13">
        <f>D44/D64*100</f>
        <v>0.19175406127904585</v>
      </c>
      <c r="H44" s="14">
        <f t="shared" si="2"/>
        <v>-7.640750670241275</v>
      </c>
      <c r="I44" s="26"/>
      <c r="J44" s="26"/>
      <c r="K44" s="14"/>
      <c r="L44" s="26"/>
    </row>
    <row r="45" spans="1:8" ht="18.75" customHeight="1">
      <c r="A45" s="18" t="s">
        <v>19</v>
      </c>
      <c r="B45" s="12" t="s">
        <v>20</v>
      </c>
      <c r="C45" s="34">
        <f>C46</f>
        <v>39.7</v>
      </c>
      <c r="D45" s="34">
        <f>D46</f>
        <v>80.2</v>
      </c>
      <c r="E45" s="1">
        <f>E46</f>
        <v>40.5</v>
      </c>
      <c r="F45" s="13">
        <f t="shared" si="3"/>
        <v>102.01511335012592</v>
      </c>
      <c r="G45" s="13">
        <f>D45/D64*100</f>
        <v>0.2061484680238536</v>
      </c>
      <c r="H45" s="14">
        <f t="shared" si="2"/>
        <v>50.49875311720698</v>
      </c>
    </row>
    <row r="46" spans="1:8" ht="25.5">
      <c r="A46" s="18" t="s">
        <v>92</v>
      </c>
      <c r="B46" s="12" t="s">
        <v>49</v>
      </c>
      <c r="C46" s="25">
        <v>39.7</v>
      </c>
      <c r="D46" s="25">
        <v>80.2</v>
      </c>
      <c r="E46" s="1">
        <f>D46-C46</f>
        <v>40.5</v>
      </c>
      <c r="F46" s="13">
        <f t="shared" si="3"/>
        <v>102.01511335012592</v>
      </c>
      <c r="G46" s="13">
        <f>D46/D64*100</f>
        <v>0.2061484680238536</v>
      </c>
      <c r="H46" s="14">
        <f t="shared" si="2"/>
        <v>50.49875311720698</v>
      </c>
    </row>
    <row r="47" spans="1:11" ht="12.75">
      <c r="A47" s="18" t="s">
        <v>21</v>
      </c>
      <c r="B47" s="12" t="s">
        <v>22</v>
      </c>
      <c r="C47" s="34">
        <f>C48</f>
        <v>319.2</v>
      </c>
      <c r="D47" s="34">
        <f>D48</f>
        <v>483.9</v>
      </c>
      <c r="E47" s="1">
        <f>E48</f>
        <v>164.7</v>
      </c>
      <c r="F47" s="13">
        <v>0</v>
      </c>
      <c r="G47" s="13">
        <f>D47/D64*100</f>
        <v>1.2438309685379396</v>
      </c>
      <c r="H47" s="14">
        <f t="shared" si="2"/>
        <v>34.035957842529456</v>
      </c>
      <c r="K47" s="26"/>
    </row>
    <row r="48" spans="1:8" ht="12.75">
      <c r="A48" s="18" t="s">
        <v>23</v>
      </c>
      <c r="B48" s="12" t="s">
        <v>24</v>
      </c>
      <c r="C48" s="25">
        <v>319.2</v>
      </c>
      <c r="D48" s="25">
        <v>483.9</v>
      </c>
      <c r="E48" s="1">
        <f>D48-C48</f>
        <v>164.7</v>
      </c>
      <c r="F48" s="13">
        <v>0</v>
      </c>
      <c r="G48" s="13">
        <f>D48/D64*100</f>
        <v>1.2438309685379396</v>
      </c>
      <c r="H48" s="14">
        <f t="shared" si="2"/>
        <v>34.035957842529456</v>
      </c>
    </row>
    <row r="49" spans="1:8" ht="12.75">
      <c r="A49" s="18" t="s">
        <v>0</v>
      </c>
      <c r="B49" s="12" t="s">
        <v>25</v>
      </c>
      <c r="C49" s="34">
        <f>C50+C51</f>
        <v>15666.6</v>
      </c>
      <c r="D49" s="34">
        <f>D50+D51</f>
        <v>11722.900000000001</v>
      </c>
      <c r="E49" s="1">
        <f>E50+E51</f>
        <v>-3943.7</v>
      </c>
      <c r="F49" s="13">
        <f t="shared" si="3"/>
        <v>-25.172660309192793</v>
      </c>
      <c r="G49" s="13">
        <f>D49/D64*100</f>
        <v>30.13289121941189</v>
      </c>
      <c r="H49" s="14">
        <f t="shared" si="2"/>
        <v>-33.64099326958345</v>
      </c>
    </row>
    <row r="50" spans="1:8" ht="12.75">
      <c r="A50" s="18" t="s">
        <v>26</v>
      </c>
      <c r="B50" s="12" t="s">
        <v>27</v>
      </c>
      <c r="C50" s="25">
        <v>10371.6</v>
      </c>
      <c r="D50" s="25">
        <v>6348.8</v>
      </c>
      <c r="E50" s="1">
        <f>D50-C50</f>
        <v>-4022.8</v>
      </c>
      <c r="F50" s="13">
        <f t="shared" si="3"/>
        <v>-38.78668672143161</v>
      </c>
      <c r="G50" s="13">
        <f>D50/D64*100</f>
        <v>16.319144560970596</v>
      </c>
      <c r="H50" s="14">
        <f t="shared" si="2"/>
        <v>-63.36315524193549</v>
      </c>
    </row>
    <row r="51" spans="1:12" ht="12.75">
      <c r="A51" s="18" t="s">
        <v>28</v>
      </c>
      <c r="B51" s="12" t="s">
        <v>29</v>
      </c>
      <c r="C51" s="25">
        <v>5295</v>
      </c>
      <c r="D51" s="25">
        <v>5374.1</v>
      </c>
      <c r="E51" s="1">
        <f>D51-C51</f>
        <v>79.10000000000036</v>
      </c>
      <c r="F51" s="13">
        <f t="shared" si="3"/>
        <v>1.493862134088772</v>
      </c>
      <c r="G51" s="13">
        <f>D51/D64*100</f>
        <v>13.813746658441293</v>
      </c>
      <c r="H51" s="14">
        <f t="shared" si="2"/>
        <v>1.471874360358015</v>
      </c>
      <c r="L51" s="26"/>
    </row>
    <row r="52" spans="1:8" ht="12.75">
      <c r="A52" s="18" t="s">
        <v>43</v>
      </c>
      <c r="B52" s="27" t="s">
        <v>45</v>
      </c>
      <c r="C52" s="34">
        <f>C53</f>
        <v>0</v>
      </c>
      <c r="D52" s="34">
        <f>D53</f>
        <v>0</v>
      </c>
      <c r="E52" s="1">
        <f>E53</f>
        <v>0</v>
      </c>
      <c r="F52" s="13">
        <v>0</v>
      </c>
      <c r="G52" s="13">
        <f>D52/D64*100</f>
        <v>0</v>
      </c>
      <c r="H52" s="14" t="e">
        <f t="shared" si="2"/>
        <v>#DIV/0!</v>
      </c>
    </row>
    <row r="53" spans="1:12" ht="25.5">
      <c r="A53" s="28" t="s">
        <v>93</v>
      </c>
      <c r="B53" s="27" t="s">
        <v>44</v>
      </c>
      <c r="C53" s="25">
        <v>0</v>
      </c>
      <c r="D53" s="25">
        <v>0</v>
      </c>
      <c r="E53" s="1">
        <f>D53-C53</f>
        <v>0</v>
      </c>
      <c r="F53" s="13">
        <v>0</v>
      </c>
      <c r="G53" s="13">
        <f>D53/D64*100</f>
        <v>0</v>
      </c>
      <c r="H53" s="14" t="e">
        <f t="shared" si="2"/>
        <v>#DIV/0!</v>
      </c>
      <c r="J53" s="26"/>
      <c r="K53" s="26"/>
      <c r="L53" s="26"/>
    </row>
    <row r="54" spans="1:8" ht="12.75">
      <c r="A54" s="18" t="s">
        <v>2</v>
      </c>
      <c r="B54" s="12" t="s">
        <v>30</v>
      </c>
      <c r="C54" s="34">
        <f>C55+C56</f>
        <v>83.1</v>
      </c>
      <c r="D54" s="34">
        <f>D55+D56</f>
        <v>15</v>
      </c>
      <c r="E54" s="1">
        <f>E56+E55</f>
        <v>-68.1</v>
      </c>
      <c r="F54" s="13">
        <f t="shared" si="3"/>
        <v>-81.94945848375451</v>
      </c>
      <c r="G54" s="13">
        <f>D54/D64*100</f>
        <v>0.038556446637877856</v>
      </c>
      <c r="H54" s="14">
        <f t="shared" si="2"/>
        <v>-454</v>
      </c>
    </row>
    <row r="55" spans="1:8" ht="12.75">
      <c r="A55" s="18" t="s">
        <v>31</v>
      </c>
      <c r="B55" s="12" t="s">
        <v>32</v>
      </c>
      <c r="C55" s="25">
        <v>83.1</v>
      </c>
      <c r="D55" s="25">
        <v>15</v>
      </c>
      <c r="E55" s="1">
        <f>D55-C55</f>
        <v>-68.1</v>
      </c>
      <c r="F55" s="13">
        <f t="shared" si="3"/>
        <v>-81.94945848375451</v>
      </c>
      <c r="G55" s="13">
        <f>D55/D64*100</f>
        <v>0.038556446637877856</v>
      </c>
      <c r="H55" s="14">
        <f t="shared" si="2"/>
        <v>-454</v>
      </c>
    </row>
    <row r="56" spans="1:8" ht="12.75">
      <c r="A56" s="18" t="s">
        <v>42</v>
      </c>
      <c r="B56" s="12" t="s">
        <v>94</v>
      </c>
      <c r="C56" s="25">
        <v>0</v>
      </c>
      <c r="D56" s="25">
        <v>0</v>
      </c>
      <c r="E56" s="1">
        <f>D56-C56</f>
        <v>0</v>
      </c>
      <c r="F56" s="13">
        <v>0</v>
      </c>
      <c r="G56" s="13">
        <f>D56/D64*100</f>
        <v>0</v>
      </c>
      <c r="H56" s="14" t="e">
        <f t="shared" si="2"/>
        <v>#DIV/0!</v>
      </c>
    </row>
    <row r="57" spans="1:8" ht="12.75">
      <c r="A57" s="18" t="s">
        <v>1</v>
      </c>
      <c r="B57" s="12" t="s">
        <v>33</v>
      </c>
      <c r="C57" s="34">
        <f>C58</f>
        <v>1523.1</v>
      </c>
      <c r="D57" s="34">
        <f>D58</f>
        <v>1910.2</v>
      </c>
      <c r="E57" s="1">
        <f>E58</f>
        <v>387.10000000000014</v>
      </c>
      <c r="F57" s="13">
        <f t="shared" si="3"/>
        <v>25.415271485785567</v>
      </c>
      <c r="G57" s="13">
        <f>D57/D64*100</f>
        <v>4.910034957844952</v>
      </c>
      <c r="H57" s="14">
        <f t="shared" si="2"/>
        <v>20.26489372840541</v>
      </c>
    </row>
    <row r="58" spans="1:8" ht="12.75">
      <c r="A58" s="18" t="s">
        <v>39</v>
      </c>
      <c r="B58" s="12" t="s">
        <v>95</v>
      </c>
      <c r="C58" s="25">
        <v>1523.1</v>
      </c>
      <c r="D58" s="25">
        <v>1910.2</v>
      </c>
      <c r="E58" s="1">
        <f>D58-C58</f>
        <v>387.10000000000014</v>
      </c>
      <c r="F58" s="13">
        <f t="shared" si="3"/>
        <v>25.415271485785567</v>
      </c>
      <c r="G58" s="13">
        <f>D58/D64*100</f>
        <v>4.910034957844952</v>
      </c>
      <c r="H58" s="14">
        <f t="shared" si="2"/>
        <v>20.26489372840541</v>
      </c>
    </row>
    <row r="59" spans="1:13" ht="12.75">
      <c r="A59" s="18" t="s">
        <v>96</v>
      </c>
      <c r="B59" s="12" t="s">
        <v>34</v>
      </c>
      <c r="C59" s="34">
        <f>C60+C61</f>
        <v>7682.8</v>
      </c>
      <c r="D59" s="34">
        <f>D60+D61</f>
        <v>7294.400000000001</v>
      </c>
      <c r="E59" s="1">
        <f>E60+E61</f>
        <v>-388.4</v>
      </c>
      <c r="F59" s="13">
        <f t="shared" si="3"/>
        <v>-5.055448534388489</v>
      </c>
      <c r="G59" s="13">
        <f>D59/D64*100</f>
        <v>18.749742957022416</v>
      </c>
      <c r="H59" s="14">
        <f t="shared" si="2"/>
        <v>-5.324632594867282</v>
      </c>
      <c r="M59" s="26"/>
    </row>
    <row r="60" spans="1:8" ht="12.75">
      <c r="A60" s="18" t="s">
        <v>97</v>
      </c>
      <c r="B60" s="12" t="s">
        <v>47</v>
      </c>
      <c r="C60" s="25">
        <v>685</v>
      </c>
      <c r="D60" s="25">
        <v>665.1</v>
      </c>
      <c r="E60" s="1">
        <f>D60-C60</f>
        <v>-19.899999999999977</v>
      </c>
      <c r="F60" s="13">
        <f t="shared" si="3"/>
        <v>-2.9051094890510996</v>
      </c>
      <c r="G60" s="13">
        <f>D60/D64*100</f>
        <v>1.709592843923504</v>
      </c>
      <c r="H60" s="14">
        <f t="shared" si="2"/>
        <v>-2.9920312734926995</v>
      </c>
    </row>
    <row r="61" spans="1:8" ht="12.75">
      <c r="A61" s="18" t="s">
        <v>35</v>
      </c>
      <c r="B61" s="12" t="s">
        <v>36</v>
      </c>
      <c r="C61" s="17">
        <v>6997.8</v>
      </c>
      <c r="D61" s="17">
        <v>6629.3</v>
      </c>
      <c r="E61" s="1">
        <f>D61-C61</f>
        <v>-368.5</v>
      </c>
      <c r="F61" s="13">
        <f t="shared" si="3"/>
        <v>-5.265940724227619</v>
      </c>
      <c r="G61" s="13">
        <f>D61/D64*100</f>
        <v>17.04015011309891</v>
      </c>
      <c r="H61" s="14">
        <f t="shared" si="2"/>
        <v>-5.558656268384297</v>
      </c>
    </row>
    <row r="62" spans="1:8" ht="12.75">
      <c r="A62" s="18" t="s">
        <v>37</v>
      </c>
      <c r="B62" s="12" t="s">
        <v>38</v>
      </c>
      <c r="C62" s="34">
        <f>C63</f>
        <v>1269.4</v>
      </c>
      <c r="D62" s="34">
        <f>D63</f>
        <v>1451.7</v>
      </c>
      <c r="E62" s="1">
        <f>E63</f>
        <v>182.29999999999995</v>
      </c>
      <c r="F62" s="13">
        <f t="shared" si="3"/>
        <v>14.361115487631949</v>
      </c>
      <c r="G62" s="13">
        <f>D62/D64*100</f>
        <v>3.731492905613819</v>
      </c>
      <c r="H62" s="14">
        <f t="shared" si="2"/>
        <v>12.557690982985463</v>
      </c>
    </row>
    <row r="63" spans="1:8" ht="12.75">
      <c r="A63" s="18" t="s">
        <v>40</v>
      </c>
      <c r="B63" s="12" t="s">
        <v>41</v>
      </c>
      <c r="C63" s="25">
        <v>1269.4</v>
      </c>
      <c r="D63" s="25">
        <v>1451.7</v>
      </c>
      <c r="E63" s="1">
        <f>D63-C63</f>
        <v>182.29999999999995</v>
      </c>
      <c r="F63" s="13">
        <f t="shared" si="3"/>
        <v>14.361115487631949</v>
      </c>
      <c r="G63" s="13">
        <f>D63/D64*100</f>
        <v>3.731492905613819</v>
      </c>
      <c r="H63" s="14">
        <f t="shared" si="2"/>
        <v>12.557690982985463</v>
      </c>
    </row>
    <row r="64" spans="1:9" ht="18" customHeight="1">
      <c r="A64" s="29" t="s">
        <v>98</v>
      </c>
      <c r="B64" s="15"/>
      <c r="C64" s="32">
        <f>C39+C45+C47+C49+C52+C54+C57+C59+C62</f>
        <v>41165.9</v>
      </c>
      <c r="D64" s="32">
        <f>D39+D45+D47+D49+D52+D54+D57+D59+D62</f>
        <v>38904</v>
      </c>
      <c r="E64" s="13">
        <f>E39+E45+E47+E49+E54+E57+E59+E62+E52</f>
        <v>-2261.8999999999996</v>
      </c>
      <c r="F64" s="13">
        <f t="shared" si="3"/>
        <v>-5.494596255638768</v>
      </c>
      <c r="G64" s="13" t="e">
        <f>G39+G45+G47+G49+G52+G54+G57+G59+#REF!+G62</f>
        <v>#REF!</v>
      </c>
      <c r="H64" s="14">
        <f t="shared" si="2"/>
        <v>-5.814055110014408</v>
      </c>
      <c r="I64" s="26"/>
    </row>
    <row r="65" spans="1:9" ht="18" customHeight="1">
      <c r="A65" s="35"/>
      <c r="B65" s="6"/>
      <c r="C65" s="36"/>
      <c r="D65" s="36"/>
      <c r="E65" s="36"/>
      <c r="F65" s="36"/>
      <c r="G65" s="36"/>
      <c r="I65" s="26"/>
    </row>
    <row r="66" spans="1:9" ht="12.75">
      <c r="A66" s="9" t="s">
        <v>99</v>
      </c>
      <c r="C66" s="5"/>
      <c r="D66" s="3" t="s">
        <v>100</v>
      </c>
      <c r="I66" s="26"/>
    </row>
  </sheetData>
  <sheetProtection/>
  <mergeCells count="15">
    <mergeCell ref="D1:G1"/>
    <mergeCell ref="D2:G2"/>
    <mergeCell ref="D3:G3"/>
    <mergeCell ref="D4:G4"/>
    <mergeCell ref="D5:G5"/>
    <mergeCell ref="A10:F10"/>
    <mergeCell ref="A17:B17"/>
    <mergeCell ref="A18:G18"/>
    <mergeCell ref="A37:G37"/>
    <mergeCell ref="A11:G11"/>
    <mergeCell ref="A12:B12"/>
    <mergeCell ref="A13:B13"/>
    <mergeCell ref="A14:B14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2023-07-05T13:03:35Z</cp:lastPrinted>
  <dcterms:created xsi:type="dcterms:W3CDTF">2001-12-26T13:25:46Z</dcterms:created>
  <dcterms:modified xsi:type="dcterms:W3CDTF">2023-11-16T07:39:19Z</dcterms:modified>
  <cp:category/>
  <cp:version/>
  <cp:contentType/>
  <cp:contentStatus/>
</cp:coreProperties>
</file>